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855" yWindow="420" windowWidth="22965" windowHeight="11490"/>
  </bookViews>
  <sheets>
    <sheet name="Ф_3" sheetId="1" r:id="rId1"/>
  </sheets>
  <definedNames>
    <definedName name="_xlnm._FilterDatabase" localSheetId="0" hidden="1">Ф_3!$A$17:$BI$76</definedName>
    <definedName name="_xlnm._FilterDatabase" hidden="1">#REF!</definedName>
    <definedName name="август">#REF!</definedName>
    <definedName name="апрель">#REF!</definedName>
    <definedName name="ВводПлан">#REF!</definedName>
    <definedName name="ВводПлан1">#REF!</definedName>
    <definedName name="ВводПлан2">#REF!</definedName>
    <definedName name="ВводПлан3">#REF!</definedName>
    <definedName name="ВводПлан4">#REF!</definedName>
    <definedName name="ВводУКС">#REF!</definedName>
    <definedName name="ВводФакт">#REF!</definedName>
    <definedName name="Вид">#REF!</definedName>
    <definedName name="Всего">#REF!</definedName>
    <definedName name="данные">#REF!</definedName>
    <definedName name="данные2">#REF!</definedName>
    <definedName name="декабрь">#REF!</definedName>
    <definedName name="ДогДИТиС">#REF!</definedName>
    <definedName name="ДогЗакуп">#REF!</definedName>
    <definedName name="ДогКапСтрой">#REF!</definedName>
    <definedName name="ждло" hidden="1">#REF!</definedName>
    <definedName name="_xlnm.Print_Titles" localSheetId="0">Ф_3!$14:$17</definedName>
    <definedName name="июль">#REF!</definedName>
    <definedName name="июнь">#REF!</definedName>
    <definedName name="квартал1">#REF!</definedName>
    <definedName name="квартал2">#REF!</definedName>
    <definedName name="квартал3">#REF!</definedName>
    <definedName name="квартал4">#REF!</definedName>
    <definedName name="коды">#REF!</definedName>
    <definedName name="коды2">#REF!</definedName>
    <definedName name="КодыИП">#REF!</definedName>
    <definedName name="май">#REF!</definedName>
    <definedName name="март">#REF!</definedName>
    <definedName name="месяцев12">#REF!</definedName>
    <definedName name="месяцев6">#REF!</definedName>
    <definedName name="месяцев9">#REF!</definedName>
    <definedName name="Наличие">#REF!</definedName>
    <definedName name="НАПРАВЛЕНИЕ">#REF!</definedName>
    <definedName name="ноябрь">#REF!</definedName>
    <definedName name="_xlnm.Print_Area" localSheetId="0">Ф_3!$A$1:$AQ$76</definedName>
    <definedName name="октябрь">#REF!</definedName>
    <definedName name="ОПЛАТА">#REF!</definedName>
    <definedName name="прмтмиато" hidden="1">#REF!</definedName>
    <definedName name="сентябрь">#REF!</definedName>
    <definedName name="факт">#REF!</definedName>
    <definedName name="факт1">#REF!</definedName>
    <definedName name="факт2">#REF!</definedName>
    <definedName name="Факт3">#REF!</definedName>
    <definedName name="Факт4">#REF!</definedName>
    <definedName name="февраль">#REF!</definedName>
    <definedName name="ФильтрБазы" hidden="1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N51" i="1"/>
  <c r="AN50"/>
  <c r="AL50"/>
  <c r="AJ50"/>
  <c r="AJ55"/>
  <c r="AH56"/>
  <c r="AH55"/>
  <c r="AF54"/>
  <c r="AF52" s="1"/>
  <c r="AD57"/>
  <c r="T51"/>
  <c r="S51"/>
  <c r="R57"/>
  <c r="R56"/>
  <c r="AB56" s="1"/>
  <c r="S56"/>
  <c r="S57"/>
  <c r="S54"/>
  <c r="S52" s="1"/>
  <c r="M57"/>
  <c r="L57"/>
  <c r="L56"/>
  <c r="K57"/>
  <c r="K54" s="1"/>
  <c r="E52"/>
  <c r="F52"/>
  <c r="G52"/>
  <c r="L54"/>
  <c r="L52" s="1"/>
  <c r="P54"/>
  <c r="P52" s="1"/>
  <c r="Q54"/>
  <c r="Q52" s="1"/>
  <c r="T54"/>
  <c r="T52" s="1"/>
  <c r="U54"/>
  <c r="U52" s="1"/>
  <c r="V54"/>
  <c r="V52" s="1"/>
  <c r="W54"/>
  <c r="W52" s="1"/>
  <c r="X54"/>
  <c r="X52" s="1"/>
  <c r="Y54"/>
  <c r="Y52" s="1"/>
  <c r="AA54"/>
  <c r="AA52" s="1"/>
  <c r="AC54"/>
  <c r="AC52" s="1"/>
  <c r="AD54"/>
  <c r="AD52" s="1"/>
  <c r="AE54"/>
  <c r="AE52" s="1"/>
  <c r="AG54"/>
  <c r="AG52" s="1"/>
  <c r="AI54"/>
  <c r="AI52" s="1"/>
  <c r="AJ54"/>
  <c r="AJ52" s="1"/>
  <c r="AK54"/>
  <c r="AK52" s="1"/>
  <c r="AL54"/>
  <c r="AL52" s="1"/>
  <c r="AM54"/>
  <c r="AM52" s="1"/>
  <c r="AN54"/>
  <c r="AN52" s="1"/>
  <c r="J54"/>
  <c r="J75"/>
  <c r="K75"/>
  <c r="L75"/>
  <c r="R51" l="1"/>
  <c r="AB51" s="1"/>
  <c r="AB57"/>
  <c r="AH54"/>
  <c r="AH52" s="1"/>
  <c r="M56"/>
  <c r="M51"/>
  <c r="O50"/>
  <c r="N50"/>
  <c r="AP50" l="1"/>
  <c r="AO50"/>
  <c r="AP76"/>
  <c r="AP75" s="1"/>
  <c r="AO76"/>
  <c r="AO75" s="1"/>
  <c r="AP56"/>
  <c r="AO56"/>
  <c r="AP51"/>
  <c r="AO51"/>
  <c r="AP55"/>
  <c r="AP54" s="1"/>
  <c r="AP52" s="1"/>
  <c r="AO55"/>
  <c r="AO54" s="1"/>
  <c r="AO52" s="1"/>
  <c r="O55"/>
  <c r="O54" s="1"/>
  <c r="O52" s="1"/>
  <c r="N55"/>
  <c r="N54" s="1"/>
  <c r="N52" s="1"/>
  <c r="Q76"/>
  <c r="Q75" s="1"/>
  <c r="Z51"/>
  <c r="R50"/>
  <c r="AB50" s="1"/>
  <c r="R55"/>
  <c r="AB55" s="1"/>
  <c r="R76"/>
  <c r="Z56"/>
  <c r="N76"/>
  <c r="N75" s="1"/>
  <c r="O76"/>
  <c r="O75" s="1"/>
  <c r="P76"/>
  <c r="P75" s="1"/>
  <c r="S75"/>
  <c r="T75"/>
  <c r="U75"/>
  <c r="V75"/>
  <c r="W75"/>
  <c r="X75"/>
  <c r="Y75"/>
  <c r="AA75"/>
  <c r="AC75"/>
  <c r="AD75"/>
  <c r="AE75"/>
  <c r="AF75"/>
  <c r="AG75"/>
  <c r="AH75"/>
  <c r="AI75"/>
  <c r="AJ75"/>
  <c r="AK75"/>
  <c r="AL75"/>
  <c r="AM75"/>
  <c r="AN75"/>
  <c r="R53"/>
  <c r="R75" l="1"/>
  <c r="AB76"/>
  <c r="AB75" s="1"/>
  <c r="AB54"/>
  <c r="AB52" s="1"/>
  <c r="R54"/>
  <c r="R52" s="1"/>
  <c r="M50"/>
  <c r="Z50" s="1"/>
  <c r="Z49" s="1"/>
  <c r="Z47" s="1"/>
  <c r="M55"/>
  <c r="M76"/>
  <c r="Z76" s="1"/>
  <c r="AO49"/>
  <c r="AO47" s="1"/>
  <c r="K52"/>
  <c r="K49"/>
  <c r="K47" s="1"/>
  <c r="AP70"/>
  <c r="AP21" s="1"/>
  <c r="AO70"/>
  <c r="AO21" s="1"/>
  <c r="AN70"/>
  <c r="AN21" s="1"/>
  <c r="AM70"/>
  <c r="AM21" s="1"/>
  <c r="AL70"/>
  <c r="AL21" s="1"/>
  <c r="AK70"/>
  <c r="AK21" s="1"/>
  <c r="AJ70"/>
  <c r="AJ21" s="1"/>
  <c r="AI70"/>
  <c r="AI21" s="1"/>
  <c r="AH70"/>
  <c r="AH21" s="1"/>
  <c r="AG70"/>
  <c r="AG21" s="1"/>
  <c r="AF70"/>
  <c r="AF21" s="1"/>
  <c r="AE70"/>
  <c r="AE21" s="1"/>
  <c r="AD70"/>
  <c r="AD21" s="1"/>
  <c r="AC70"/>
  <c r="AC21" s="1"/>
  <c r="AB70"/>
  <c r="AB21" s="1"/>
  <c r="AA70"/>
  <c r="AA21" s="1"/>
  <c r="Z70"/>
  <c r="Z21" s="1"/>
  <c r="Y70"/>
  <c r="Y21" s="1"/>
  <c r="X70"/>
  <c r="X21" s="1"/>
  <c r="W70"/>
  <c r="W21" s="1"/>
  <c r="V70"/>
  <c r="V21" s="1"/>
  <c r="U70"/>
  <c r="U21" s="1"/>
  <c r="T70"/>
  <c r="T21" s="1"/>
  <c r="S70"/>
  <c r="S21" s="1"/>
  <c r="R70"/>
  <c r="R21" s="1"/>
  <c r="Q70"/>
  <c r="P70"/>
  <c r="P21" s="1"/>
  <c r="O70"/>
  <c r="O21" s="1"/>
  <c r="N70"/>
  <c r="N21" s="1"/>
  <c r="M70"/>
  <c r="M21" s="1"/>
  <c r="L70"/>
  <c r="L21" s="1"/>
  <c r="K70"/>
  <c r="K21" s="1"/>
  <c r="J70"/>
  <c r="J21" s="1"/>
  <c r="AP67"/>
  <c r="AO67"/>
  <c r="AN67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AP58"/>
  <c r="AO58"/>
  <c r="AN58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AP49"/>
  <c r="AP47" s="1"/>
  <c r="AN49"/>
  <c r="AN47" s="1"/>
  <c r="AM49"/>
  <c r="AM47" s="1"/>
  <c r="AL49"/>
  <c r="AL47" s="1"/>
  <c r="AK49"/>
  <c r="AK47" s="1"/>
  <c r="AJ49"/>
  <c r="AJ47" s="1"/>
  <c r="AI49"/>
  <c r="AI47" s="1"/>
  <c r="AH49"/>
  <c r="AH47" s="1"/>
  <c r="AG49"/>
  <c r="AG47" s="1"/>
  <c r="AF49"/>
  <c r="AF47" s="1"/>
  <c r="AE49"/>
  <c r="AE47" s="1"/>
  <c r="AD49"/>
  <c r="AD47" s="1"/>
  <c r="AC49"/>
  <c r="AC47" s="1"/>
  <c r="AB49"/>
  <c r="AB47" s="1"/>
  <c r="AA49"/>
  <c r="AA47" s="1"/>
  <c r="Y49"/>
  <c r="Y47" s="1"/>
  <c r="X49"/>
  <c r="X47" s="1"/>
  <c r="W49"/>
  <c r="W47" s="1"/>
  <c r="V49"/>
  <c r="V47" s="1"/>
  <c r="U49"/>
  <c r="U47" s="1"/>
  <c r="T49"/>
  <c r="T47" s="1"/>
  <c r="S49"/>
  <c r="S47" s="1"/>
  <c r="R49"/>
  <c r="R47" s="1"/>
  <c r="Q49"/>
  <c r="Q47" s="1"/>
  <c r="P49"/>
  <c r="P47" s="1"/>
  <c r="O49"/>
  <c r="O47" s="1"/>
  <c r="N49"/>
  <c r="N47" s="1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AP24"/>
  <c r="AO24"/>
  <c r="AN24"/>
  <c r="AM24"/>
  <c r="AL24"/>
  <c r="AK24"/>
  <c r="AJ24"/>
  <c r="AI24"/>
  <c r="AH24"/>
  <c r="AG24"/>
  <c r="AF24"/>
  <c r="AE24"/>
  <c r="AD24"/>
  <c r="AC24"/>
  <c r="AB24"/>
  <c r="AA24"/>
  <c r="Y24"/>
  <c r="X24"/>
  <c r="W24"/>
  <c r="V24"/>
  <c r="U24"/>
  <c r="T24"/>
  <c r="S24"/>
  <c r="R24"/>
  <c r="Q24"/>
  <c r="P24"/>
  <c r="O24"/>
  <c r="N24"/>
  <c r="L24"/>
  <c r="K24"/>
  <c r="J24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Q21"/>
  <c r="G70"/>
  <c r="G21" s="1"/>
  <c r="F70"/>
  <c r="F21" s="1"/>
  <c r="E70"/>
  <c r="E21" s="1"/>
  <c r="D70"/>
  <c r="D21" s="1"/>
  <c r="G67"/>
  <c r="F67"/>
  <c r="E67"/>
  <c r="D67"/>
  <c r="G58"/>
  <c r="F58"/>
  <c r="E58"/>
  <c r="D58"/>
  <c r="D54"/>
  <c r="D52" s="1"/>
  <c r="D49"/>
  <c r="D47" s="1"/>
  <c r="G47"/>
  <c r="F47"/>
  <c r="E47"/>
  <c r="G43"/>
  <c r="F43"/>
  <c r="E43"/>
  <c r="D43"/>
  <c r="G39"/>
  <c r="F39"/>
  <c r="E39"/>
  <c r="D39"/>
  <c r="G35"/>
  <c r="F35"/>
  <c r="E35"/>
  <c r="D35"/>
  <c r="G31"/>
  <c r="F31"/>
  <c r="E31"/>
  <c r="D31"/>
  <c r="G27"/>
  <c r="F27"/>
  <c r="E27"/>
  <c r="D27"/>
  <c r="G24"/>
  <c r="F24"/>
  <c r="E24"/>
  <c r="D24"/>
  <c r="G23"/>
  <c r="F23"/>
  <c r="E23"/>
  <c r="D23"/>
  <c r="G22"/>
  <c r="F22"/>
  <c r="E22"/>
  <c r="D22"/>
  <c r="Z55" l="1"/>
  <c r="Z54" s="1"/>
  <c r="Z52" s="1"/>
  <c r="Z46" s="1"/>
  <c r="Z20" s="1"/>
  <c r="M54"/>
  <c r="M52" s="1"/>
  <c r="M49"/>
  <c r="M47" s="1"/>
  <c r="M75"/>
  <c r="M24" s="1"/>
  <c r="Z75"/>
  <c r="Z24" s="1"/>
  <c r="M34"/>
  <c r="M26" s="1"/>
  <c r="M19" s="1"/>
  <c r="S34"/>
  <c r="S26" s="1"/>
  <c r="S19" s="1"/>
  <c r="Y34"/>
  <c r="Y26" s="1"/>
  <c r="Y19" s="1"/>
  <c r="AI34"/>
  <c r="AI26" s="1"/>
  <c r="AI19" s="1"/>
  <c r="AO34"/>
  <c r="AO26" s="1"/>
  <c r="AO19" s="1"/>
  <c r="AN34"/>
  <c r="AN26" s="1"/>
  <c r="AN19" s="1"/>
  <c r="W34"/>
  <c r="W26" s="1"/>
  <c r="W19" s="1"/>
  <c r="X34"/>
  <c r="X26" s="1"/>
  <c r="X19" s="1"/>
  <c r="AD34"/>
  <c r="AD26" s="1"/>
  <c r="AD19" s="1"/>
  <c r="F34"/>
  <c r="F26" s="1"/>
  <c r="F19" s="1"/>
  <c r="L34"/>
  <c r="L26" s="1"/>
  <c r="L19" s="1"/>
  <c r="R34"/>
  <c r="R26" s="1"/>
  <c r="R19" s="1"/>
  <c r="AH34"/>
  <c r="AH26" s="1"/>
  <c r="AH19" s="1"/>
  <c r="AG34"/>
  <c r="AG26" s="1"/>
  <c r="AG19" s="1"/>
  <c r="AM46"/>
  <c r="AM20" s="1"/>
  <c r="W46"/>
  <c r="W20" s="1"/>
  <c r="R46"/>
  <c r="R20" s="1"/>
  <c r="AC46"/>
  <c r="AC20" s="1"/>
  <c r="K34"/>
  <c r="K26" s="1"/>
  <c r="K19" s="1"/>
  <c r="AD46"/>
  <c r="AD20" s="1"/>
  <c r="Y46"/>
  <c r="Y20" s="1"/>
  <c r="AI46"/>
  <c r="AI20" s="1"/>
  <c r="AO46"/>
  <c r="AO20" s="1"/>
  <c r="AN46"/>
  <c r="AN20" s="1"/>
  <c r="Q34"/>
  <c r="Q26" s="1"/>
  <c r="Q19" s="1"/>
  <c r="AC34"/>
  <c r="AC26" s="1"/>
  <c r="AC19" s="1"/>
  <c r="AM34"/>
  <c r="AM26" s="1"/>
  <c r="AM19" s="1"/>
  <c r="AG46"/>
  <c r="AG20" s="1"/>
  <c r="N34"/>
  <c r="N26" s="1"/>
  <c r="N19" s="1"/>
  <c r="T34"/>
  <c r="T26" s="1"/>
  <c r="T19" s="1"/>
  <c r="Z34"/>
  <c r="Z26" s="1"/>
  <c r="Z19" s="1"/>
  <c r="AJ34"/>
  <c r="AJ26" s="1"/>
  <c r="AJ19" s="1"/>
  <c r="AP34"/>
  <c r="AP26" s="1"/>
  <c r="AP19" s="1"/>
  <c r="AH46"/>
  <c r="AH20" s="1"/>
  <c r="U46"/>
  <c r="U20" s="1"/>
  <c r="AA46"/>
  <c r="AA20" s="1"/>
  <c r="AE46"/>
  <c r="AE20" s="1"/>
  <c r="AK46"/>
  <c r="AK20" s="1"/>
  <c r="X46"/>
  <c r="X20" s="1"/>
  <c r="Q46"/>
  <c r="Q20" s="1"/>
  <c r="O46"/>
  <c r="O20" s="1"/>
  <c r="K46"/>
  <c r="K20" s="1"/>
  <c r="J52"/>
  <c r="J49"/>
  <c r="J47" s="1"/>
  <c r="L49"/>
  <c r="L47" s="1"/>
  <c r="L46" s="1"/>
  <c r="L20" s="1"/>
  <c r="E34"/>
  <c r="E26" s="1"/>
  <c r="E19" s="1"/>
  <c r="F46"/>
  <c r="F20" s="1"/>
  <c r="O34"/>
  <c r="O26" s="1"/>
  <c r="O19" s="1"/>
  <c r="U34"/>
  <c r="U26" s="1"/>
  <c r="U19" s="1"/>
  <c r="AA34"/>
  <c r="AA26" s="1"/>
  <c r="AA19" s="1"/>
  <c r="AE34"/>
  <c r="AE26" s="1"/>
  <c r="AE19" s="1"/>
  <c r="AK34"/>
  <c r="AK26" s="1"/>
  <c r="AK19" s="1"/>
  <c r="J34"/>
  <c r="J26" s="1"/>
  <c r="J19" s="1"/>
  <c r="P34"/>
  <c r="P26" s="1"/>
  <c r="P19" s="1"/>
  <c r="V34"/>
  <c r="V26" s="1"/>
  <c r="V19" s="1"/>
  <c r="AB34"/>
  <c r="AB26" s="1"/>
  <c r="AB19" s="1"/>
  <c r="AF34"/>
  <c r="AF26" s="1"/>
  <c r="AF19" s="1"/>
  <c r="AL34"/>
  <c r="AL26" s="1"/>
  <c r="AL19" s="1"/>
  <c r="N46"/>
  <c r="N20" s="1"/>
  <c r="AJ46"/>
  <c r="AJ20" s="1"/>
  <c r="AP46"/>
  <c r="AP20" s="1"/>
  <c r="P46"/>
  <c r="P20" s="1"/>
  <c r="V46"/>
  <c r="V20" s="1"/>
  <c r="AB46"/>
  <c r="AB20" s="1"/>
  <c r="AF46"/>
  <c r="AF20" s="1"/>
  <c r="AL46"/>
  <c r="AL20" s="1"/>
  <c r="S46"/>
  <c r="S20" s="1"/>
  <c r="G34"/>
  <c r="G26" s="1"/>
  <c r="G19" s="1"/>
  <c r="G46"/>
  <c r="G20" s="1"/>
  <c r="D34"/>
  <c r="D26" s="1"/>
  <c r="D19" s="1"/>
  <c r="E46"/>
  <c r="E20" s="1"/>
  <c r="D46"/>
  <c r="D20" s="1"/>
  <c r="M46" l="1"/>
  <c r="M20" s="1"/>
  <c r="M18" s="1"/>
  <c r="M25" s="1"/>
  <c r="AK18"/>
  <c r="AK25" s="1"/>
  <c r="F18"/>
  <c r="F25" s="1"/>
  <c r="X18"/>
  <c r="X25" s="1"/>
  <c r="AD18"/>
  <c r="AD25" s="1"/>
  <c r="AI18"/>
  <c r="AI25" s="1"/>
  <c r="Q18"/>
  <c r="Q25" s="1"/>
  <c r="U18"/>
  <c r="U25" s="1"/>
  <c r="AH18"/>
  <c r="AH25" s="1"/>
  <c r="AN18"/>
  <c r="AN25" s="1"/>
  <c r="AM18"/>
  <c r="AM25" s="1"/>
  <c r="G18"/>
  <c r="G25" s="1"/>
  <c r="AA18"/>
  <c r="AA25" s="1"/>
  <c r="AP18"/>
  <c r="AP25" s="1"/>
  <c r="AO18"/>
  <c r="AO25" s="1"/>
  <c r="AJ18"/>
  <c r="AJ25" s="1"/>
  <c r="AG18"/>
  <c r="AG25" s="1"/>
  <c r="AE18"/>
  <c r="AE25" s="1"/>
  <c r="Z18"/>
  <c r="Z25" s="1"/>
  <c r="W18"/>
  <c r="W25" s="1"/>
  <c r="T46"/>
  <c r="T20" s="1"/>
  <c r="T18" s="1"/>
  <c r="T25" s="1"/>
  <c r="K18"/>
  <c r="K25" s="1"/>
  <c r="R18"/>
  <c r="R25" s="1"/>
  <c r="AC18"/>
  <c r="AC25" s="1"/>
  <c r="Y18"/>
  <c r="Y25" s="1"/>
  <c r="D18"/>
  <c r="D25" s="1"/>
  <c r="L18"/>
  <c r="L25" s="1"/>
  <c r="E18"/>
  <c r="E25" s="1"/>
  <c r="S18"/>
  <c r="S25" s="1"/>
  <c r="N18"/>
  <c r="N25" s="1"/>
  <c r="O18"/>
  <c r="O25" s="1"/>
  <c r="J46"/>
  <c r="J20" s="1"/>
  <c r="J18" s="1"/>
  <c r="J25" s="1"/>
  <c r="V18"/>
  <c r="V25" s="1"/>
  <c r="AB18"/>
  <c r="AB25" s="1"/>
  <c r="AF18"/>
  <c r="AF25" s="1"/>
  <c r="AL18"/>
  <c r="AL25" s="1"/>
  <c r="P18"/>
  <c r="P25" s="1"/>
  <c r="H24" l="1"/>
  <c r="H21"/>
  <c r="H68"/>
  <c r="H66"/>
  <c r="H58" s="1"/>
  <c r="H43"/>
  <c r="H39"/>
  <c r="H35"/>
  <c r="H31"/>
  <c r="H27"/>
  <c r="H23"/>
  <c r="H22"/>
  <c r="H49" l="1"/>
  <c r="H47" s="1"/>
  <c r="H46" s="1"/>
  <c r="H20" s="1"/>
  <c r="H34"/>
  <c r="H26" s="1"/>
  <c r="H19" s="1"/>
  <c r="H18" l="1"/>
  <c r="H25" s="1"/>
  <c r="I66"/>
  <c r="I58" s="1"/>
  <c r="I21"/>
  <c r="I68"/>
  <c r="I43"/>
  <c r="I39"/>
  <c r="I35"/>
  <c r="I31"/>
  <c r="I27"/>
  <c r="I24"/>
  <c r="I23"/>
  <c r="I22"/>
  <c r="I49" l="1"/>
  <c r="I47" s="1"/>
  <c r="I46" s="1"/>
  <c r="I20" s="1"/>
  <c r="I34"/>
  <c r="I26" s="1"/>
  <c r="I19" s="1"/>
  <c r="I18" l="1"/>
  <c r="I25" s="1"/>
</calcChain>
</file>

<file path=xl/sharedStrings.xml><?xml version="1.0" encoding="utf-8"?>
<sst xmlns="http://schemas.openxmlformats.org/spreadsheetml/2006/main" count="332" uniqueCount="176">
  <si>
    <t>нд</t>
  </si>
  <si>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</si>
  <si>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</si>
  <si>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</si>
  <si>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</si>
  <si>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</si>
  <si>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</si>
  <si>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</si>
  <si>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</si>
  <si>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</si>
  <si>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</si>
  <si>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</si>
  <si>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</si>
  <si>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</si>
  <si>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</si>
  <si>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</si>
  <si>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</si>
  <si>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</si>
  <si>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</si>
  <si>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</si>
  <si>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</si>
  <si>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</si>
  <si>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</si>
  <si>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</si>
  <si>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</si>
  <si>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</si>
  <si>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</si>
  <si>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</si>
  <si>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</si>
  <si>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</si>
  <si>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</si>
  <si>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</si>
  <si>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</si>
  <si>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</si>
  <si>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</si>
  <si>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</si>
  <si>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</si>
  <si>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</si>
  <si>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</si>
  <si>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</si>
  <si>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</si>
  <si>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</si>
  <si>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</si>
  <si>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</si>
  <si>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</si>
  <si>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</si>
  <si>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</si>
  <si>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</si>
  <si>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</si>
  <si>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</si>
  <si>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</si>
  <si>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</si>
  <si>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</si>
  <si>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</si>
  <si>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</si>
  <si>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</si>
  <si>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</si>
  <si>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</si>
  <si>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</si>
  <si>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</si>
  <si>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</si>
  <si>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</si>
  <si>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</si>
  <si>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</si>
  <si>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</si>
  <si>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</si>
  <si>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</si>
  <si>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</si>
  <si>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</si>
  <si>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</si>
  <si>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</si>
  <si>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</si>
  <si>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</si>
  <si>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</si>
  <si>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</si>
  <si>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</si>
  <si>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</si>
  <si>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</si>
  <si>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</si>
  <si>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</si>
  <si>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</si>
  <si>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</si>
  <si>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</si>
  <si>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</si>
  <si>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</si>
  <si>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</si>
  <si>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</si>
  <si>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</si>
  <si>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</si>
  <si>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</si>
  <si>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</si>
  <si>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</si>
  <si>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</si>
  <si>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</si>
  <si>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</si>
  <si>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</si>
  <si>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</si>
  <si>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</si>
  <si>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29.4</t>
  </si>
  <si>
    <t>29.3</t>
  </si>
  <si>
    <t>Предложение по корректировке утвержденного плана</t>
  </si>
  <si>
    <t>в прогнозных ценах соответствующих лет</t>
  </si>
  <si>
    <t>в базисном уровне цен</t>
  </si>
  <si>
    <t>прочие затраты</t>
  </si>
  <si>
    <t>оборудование</t>
  </si>
  <si>
    <t>строительные работы, реконструкция, монтаж оборудования</t>
  </si>
  <si>
    <t>проектно-изыскательские работы</t>
  </si>
  <si>
    <t>Всего, в т.ч.:</t>
  </si>
  <si>
    <t xml:space="preserve">План </t>
  </si>
  <si>
    <t>План</t>
  </si>
  <si>
    <t>Итого за период реализации инвестиционной программы
(предложение по корректировке утвержденного плана)</t>
  </si>
  <si>
    <t>Итого за период реализации инвестиционной программы
(план)</t>
  </si>
  <si>
    <t>Предложение по корректировке утвержденного  плана</t>
  </si>
  <si>
    <t>Краткое обоснование корректировки утвержденного плана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</si>
  <si>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</si>
  <si>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</si>
  <si>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</si>
  <si>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Год окончания реализации инвестиционного проекта</t>
  </si>
  <si>
    <t>Год начала  реализации инвестиционного проекта</t>
  </si>
  <si>
    <t xml:space="preserve">Текущая стадия реализации инвестиционного проекта  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</si>
  <si>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</si>
  <si>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</si>
  <si>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</si>
  <si>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</si>
  <si>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3. План освоения капитальных вложений по инвестиционным проектам</t>
  </si>
  <si>
    <t>от «05» мая 2016 г. №380</t>
  </si>
  <si>
    <t>к приказу Минэнерго России</t>
  </si>
  <si>
    <t>Приложение  № 3</t>
  </si>
  <si>
    <t>1.2.2.2.1</t>
  </si>
  <si>
    <t xml:space="preserve">
План</t>
  </si>
  <si>
    <t>29.5</t>
  </si>
  <si>
    <t>29.6</t>
  </si>
  <si>
    <t>29.7</t>
  </si>
  <si>
    <t>29.8</t>
  </si>
  <si>
    <t>29.9</t>
  </si>
  <si>
    <t>29.10</t>
  </si>
  <si>
    <t>п</t>
  </si>
  <si>
    <t>Юго-Восточная дирекция по энергообеспечению – структурное подразделение Трансэнерго – филиала ОАО «РЖД»</t>
  </si>
  <si>
    <t xml:space="preserve">решение об утверждении инвестиционной программы </t>
  </si>
  <si>
    <t>Освоение капитальных вложений в прогнозных ценах соответствующих лет, млн рублей (без НДС)</t>
  </si>
  <si>
    <t xml:space="preserve">
Утвержденный план</t>
  </si>
  <si>
    <t>2025 год</t>
  </si>
  <si>
    <t>2026 год</t>
  </si>
  <si>
    <t>2027 год</t>
  </si>
  <si>
    <t>2028 год</t>
  </si>
  <si>
    <t>2029 год</t>
  </si>
  <si>
    <t>29.1</t>
  </si>
  <si>
    <t>29.2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</si>
  <si>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</si>
  <si>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</si>
  <si>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</si>
  <si>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</si>
  <si>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</si>
  <si>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</si>
  <si>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>н</t>
  </si>
  <si>
    <t>План на 01.01.24 года</t>
  </si>
  <si>
    <t>План 
на 01.01.25 года</t>
  </si>
  <si>
    <t>Предложение по корректировке утвержденного плана 
на 01.01.25 года</t>
  </si>
  <si>
    <t>Освоение капитальных вложений 2024 года в прогнозных ценах соответствующих лет, млн. рублей (без НДС)</t>
  </si>
  <si>
    <t>1.2.1.2.2</t>
  </si>
  <si>
    <t>Техническое перевооружение КЛ-10 кВ ЦРП-10 кВ ст.Курск</t>
  </si>
  <si>
    <t>O_Ю-В_046_004</t>
  </si>
  <si>
    <t>1.2.2.2.2</t>
  </si>
  <si>
    <t>Техническое перевооружение ВЛ - 10 кВ Ф "Станционный" от ТП- Курск"</t>
  </si>
  <si>
    <t>O_Ю-В_046_005</t>
  </si>
  <si>
    <t xml:space="preserve">Техническое перевооружение объекта Н/В ЛЭП от ТП-3 и Н/В ЛЭП от ТП-1 ст. Касторная-Новая
</t>
  </si>
  <si>
    <t>О_Ю-В_046_003</t>
  </si>
  <si>
    <t>О_Ю-В_046_002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</si>
  <si>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</si>
  <si>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</si>
  <si>
    <t>1.2.2.2.3</t>
  </si>
  <si>
    <t>Техническое перевооружение электросетевого хозяйства участка Поныри-Возы</t>
  </si>
  <si>
    <t>Р_Ю-В_046_001</t>
  </si>
  <si>
    <t>с</t>
  </si>
  <si>
    <t xml:space="preserve">Фактический объем освоения капитальных вложений на 01.01.24 года, млн рублей 
(без НДС) </t>
  </si>
  <si>
    <t>Факт</t>
  </si>
</sst>
</file>

<file path=xl/styles.xml><?xml version="1.0" encoding="utf-8"?>
<styleSheet xmlns="http://schemas.openxmlformats.org/spreadsheetml/2006/main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0.000"/>
    <numFmt numFmtId="168" formatCode="0.0"/>
    <numFmt numFmtId="169" formatCode="_-* #,##0.00_-;\-* #,##0.00_-;_-* &quot;-&quot;??_-;_-@_-"/>
    <numFmt numFmtId="170" formatCode="dd\-mmm\-yyyy"/>
    <numFmt numFmtId="171" formatCode="#,##0.0"/>
    <numFmt numFmtId="172" formatCode="#,##0_ ;\-#,##0\ "/>
    <numFmt numFmtId="173" formatCode="_-* #,##0.00\ _р_._-;\-* #,##0.00\ _р_._-;_-* &quot;-&quot;??\ _р_._-;_-@_-"/>
    <numFmt numFmtId="174" formatCode="#,##0.0_ ;\-#,##0.0\ 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2"/>
      <color rgb="FFFF0000"/>
      <name val="Times New Roman"/>
      <family val="1"/>
      <charset val="204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26">
    <xf numFmtId="0" fontId="0" fillId="0" borderId="0"/>
    <xf numFmtId="0" fontId="2" fillId="0" borderId="0"/>
    <xf numFmtId="0" fontId="3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9" applyNumberFormat="0" applyAlignment="0" applyProtection="0"/>
    <xf numFmtId="0" fontId="16" fillId="21" borderId="10" applyNumberFormat="0" applyAlignment="0" applyProtection="0"/>
    <xf numFmtId="169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9" applyNumberFormat="0" applyAlignment="0" applyProtection="0"/>
    <xf numFmtId="0" fontId="25" fillId="0" borderId="14" applyNumberFormat="0" applyFill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23" borderId="15" applyNumberFormat="0" applyFont="0" applyAlignment="0" applyProtection="0"/>
    <xf numFmtId="0" fontId="28" fillId="20" borderId="16" applyNumberFormat="0" applyAlignment="0" applyProtection="0"/>
    <xf numFmtId="0" fontId="29" fillId="0" borderId="0" applyNumberFormat="0" applyFill="0" applyBorder="0" applyAlignment="0" applyProtection="0"/>
    <xf numFmtId="0" fontId="30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24" fillId="7" borderId="9" applyNumberFormat="0" applyAlignment="0" applyProtection="0"/>
    <xf numFmtId="0" fontId="28" fillId="20" borderId="16" applyNumberFormat="0" applyAlignment="0" applyProtection="0"/>
    <xf numFmtId="0" fontId="15" fillId="20" borderId="9" applyNumberFormat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17" applyNumberFormat="0" applyFill="0" applyAlignment="0" applyProtection="0"/>
    <xf numFmtId="0" fontId="16" fillId="21" borderId="10" applyNumberFormat="0" applyAlignment="0" applyProtection="0"/>
    <xf numFmtId="0" fontId="29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2" fillId="0" borderId="0"/>
    <xf numFmtId="0" fontId="2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>
      <alignment horizontal="left"/>
    </xf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17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2" fillId="23" borderId="15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7" fillId="0" borderId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5" fillId="0" borderId="14" applyNumberFormat="0" applyFill="0" applyAlignment="0" applyProtection="0"/>
    <xf numFmtId="0" fontId="39" fillId="0" borderId="0"/>
    <xf numFmtId="0" fontId="31" fillId="0" borderId="0" applyNumberFormat="0" applyFill="0" applyBorder="0" applyAlignment="0" applyProtection="0"/>
    <xf numFmtId="165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2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4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0" fillId="4" borderId="0" applyNumberFormat="0" applyBorder="0" applyAlignment="0" applyProtection="0"/>
    <xf numFmtId="4" fontId="42" fillId="24" borderId="18" applyNumberFormat="0" applyProtection="0">
      <alignment horizontal="right" vertical="center"/>
    </xf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1" applyFont="1" applyFill="1"/>
    <xf numFmtId="0" fontId="5" fillId="0" borderId="0" xfId="1" applyFont="1" applyFill="1"/>
    <xf numFmtId="1" fontId="8" fillId="0" borderId="0" xfId="1" applyNumberFormat="1" applyFont="1" applyFill="1" applyBorder="1" applyAlignment="1">
      <alignment vertical="top"/>
    </xf>
    <xf numFmtId="0" fontId="5" fillId="0" borderId="0" xfId="1" applyFont="1" applyFill="1" applyAlignment="1"/>
    <xf numFmtId="0" fontId="8" fillId="0" borderId="0" xfId="1" applyFont="1" applyFill="1" applyAlignment="1"/>
    <xf numFmtId="4" fontId="5" fillId="0" borderId="0" xfId="1" applyNumberFormat="1" applyFont="1" applyFill="1"/>
    <xf numFmtId="4" fontId="8" fillId="0" borderId="0" xfId="1" applyNumberFormat="1" applyFont="1" applyFill="1" applyAlignment="1">
      <alignment horizontal="center"/>
    </xf>
    <xf numFmtId="0" fontId="7" fillId="0" borderId="0" xfId="1" applyFont="1" applyFill="1"/>
    <xf numFmtId="0" fontId="11" fillId="0" borderId="0" xfId="2" applyFont="1" applyFill="1" applyAlignment="1">
      <alignment vertical="center"/>
    </xf>
    <xf numFmtId="0" fontId="6" fillId="0" borderId="0" xfId="2" applyFont="1" applyFill="1" applyAlignment="1">
      <alignment vertical="top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/>
    </xf>
    <xf numFmtId="167" fontId="4" fillId="0" borderId="1" xfId="2" applyNumberFormat="1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>
      <alignment horizontal="left" wrapText="1"/>
    </xf>
    <xf numFmtId="2" fontId="4" fillId="0" borderId="1" xfId="2" applyNumberFormat="1" applyFont="1" applyFill="1" applyBorder="1" applyAlignment="1">
      <alignment horizontal="left" vertical="center" wrapText="1"/>
    </xf>
    <xf numFmtId="0" fontId="41" fillId="0" borderId="0" xfId="1" applyFont="1" applyFill="1"/>
    <xf numFmtId="167" fontId="2" fillId="0" borderId="1" xfId="1" applyNumberFormat="1" applyFont="1" applyFill="1" applyBorder="1" applyAlignment="1" applyProtection="1">
      <alignment horizontal="center" vertical="center"/>
      <protection locked="0"/>
    </xf>
    <xf numFmtId="167" fontId="4" fillId="0" borderId="1" xfId="2" applyNumberFormat="1" applyFont="1" applyFill="1" applyBorder="1" applyAlignment="1">
      <alignment horizontal="center" vertical="center"/>
    </xf>
    <xf numFmtId="1" fontId="4" fillId="0" borderId="1" xfId="2" applyNumberFormat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 applyProtection="1">
      <alignment horizontal="center" vertical="center"/>
      <protection locked="0"/>
    </xf>
    <xf numFmtId="1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9" fillId="0" borderId="0" xfId="1" applyFont="1" applyFill="1" applyAlignment="1"/>
    <xf numFmtId="0" fontId="2" fillId="0" borderId="1" xfId="3" applyFont="1" applyFill="1" applyBorder="1" applyAlignment="1">
      <alignment horizontal="center" vertical="center" wrapText="1"/>
    </xf>
    <xf numFmtId="0" fontId="9" fillId="0" borderId="0" xfId="1" applyFont="1" applyFill="1" applyAlignment="1">
      <alignment wrapText="1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167" fontId="2" fillId="0" borderId="1" xfId="1324" applyNumberFormat="1" applyFont="1" applyFill="1" applyBorder="1" applyAlignment="1">
      <alignment horizontal="center" vertical="center" wrapText="1"/>
    </xf>
    <xf numFmtId="167" fontId="2" fillId="0" borderId="1" xfId="1324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5" fillId="0" borderId="0" xfId="3" applyFont="1" applyFill="1" applyAlignment="1">
      <alignment horizontal="right"/>
    </xf>
    <xf numFmtId="0" fontId="8" fillId="0" borderId="0" xfId="1" applyFont="1" applyFill="1" applyAlignment="1">
      <alignment horizont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right" vertical="center"/>
    </xf>
    <xf numFmtId="0" fontId="5" fillId="0" borderId="0" xfId="3" applyFont="1" applyFill="1" applyAlignment="1">
      <alignment horizontal="right"/>
    </xf>
    <xf numFmtId="0" fontId="5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horizontal="center" vertical="center"/>
    </xf>
    <xf numFmtId="1" fontId="8" fillId="0" borderId="8" xfId="1" applyNumberFormat="1" applyFont="1" applyFill="1" applyBorder="1" applyAlignment="1">
      <alignment horizontal="center" vertical="top"/>
    </xf>
  </cellXfs>
  <cellStyles count="132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2 2" xfId="11"/>
    <cellStyle name="20% - Акцент3 2" xfId="12"/>
    <cellStyle name="20% - Акцент4 2" xfId="13"/>
    <cellStyle name="20% - Акцент5 2" xfId="14"/>
    <cellStyle name="20% - Акцент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Акцент1 2" xfId="22"/>
    <cellStyle name="40% - Акцент2 2" xfId="23"/>
    <cellStyle name="40% - Акцент3 2" xfId="24"/>
    <cellStyle name="40% - Акцент4 2" xfId="25"/>
    <cellStyle name="40% - Акцент5 2" xfId="26"/>
    <cellStyle name="40% - Акцент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Акцент1 2" xfId="34"/>
    <cellStyle name="60% - Акцент2 2" xfId="35"/>
    <cellStyle name="60% - Акцент3 2" xfId="36"/>
    <cellStyle name="60% - Акцент4 2" xfId="37"/>
    <cellStyle name="60% - Акцент5 2" xfId="38"/>
    <cellStyle name="60% - Акцент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Calculation" xfId="47"/>
    <cellStyle name="Check Cell" xfId="48"/>
    <cellStyle name="Comma_sasha_f" xfId="49"/>
    <cellStyle name="Date" xfId="50"/>
    <cellStyle name="Excel Built-in Normal" xfId="51"/>
    <cellStyle name="Explanatory Text" xfId="52"/>
    <cellStyle name="Good" xfId="53"/>
    <cellStyle name="Heading 1" xfId="54"/>
    <cellStyle name="Heading 2" xfId="55"/>
    <cellStyle name="Heading 3" xfId="56"/>
    <cellStyle name="Heading 4" xfId="57"/>
    <cellStyle name="Input" xfId="58"/>
    <cellStyle name="Linked Cell" xfId="59"/>
    <cellStyle name="Neutral" xfId="60"/>
    <cellStyle name="Normal 2" xfId="61"/>
    <cellStyle name="Note" xfId="62"/>
    <cellStyle name="Output" xfId="63"/>
    <cellStyle name="SAPBEXstdData_Тех.прис" xfId="1324"/>
    <cellStyle name="Title" xfId="64"/>
    <cellStyle name="Total" xfId="65"/>
    <cellStyle name="Warning Text" xfId="66"/>
    <cellStyle name="Акцент1 2" xfId="67"/>
    <cellStyle name="Акцент2 2" xfId="68"/>
    <cellStyle name="Акцент3 2" xfId="69"/>
    <cellStyle name="Акцент4 2" xfId="70"/>
    <cellStyle name="Акцент5 2" xfId="71"/>
    <cellStyle name="Акцент6 2" xfId="72"/>
    <cellStyle name="Ввод  2" xfId="73"/>
    <cellStyle name="Вывод 2" xfId="74"/>
    <cellStyle name="Вычисление 2" xfId="75"/>
    <cellStyle name="Гиперссылка 2" xfId="76"/>
    <cellStyle name="Гиперссылка 3" xfId="77"/>
    <cellStyle name="Денежный 2" xfId="78"/>
    <cellStyle name="Денежный 2 2" xfId="79"/>
    <cellStyle name="Заголовок 1 2" xfId="80"/>
    <cellStyle name="Заголовок 2 2" xfId="81"/>
    <cellStyle name="Заголовок 3 2" xfId="82"/>
    <cellStyle name="Заголовок 4 2" xfId="83"/>
    <cellStyle name="Итог 2" xfId="84"/>
    <cellStyle name="Контрольная ячейка 2" xfId="85"/>
    <cellStyle name="Название 2" xfId="86"/>
    <cellStyle name="Нейтральный 2" xfId="87"/>
    <cellStyle name="Обычный" xfId="0" builtinId="0"/>
    <cellStyle name="Обычный 10" xfId="88"/>
    <cellStyle name="Обычный 10 2" xfId="89"/>
    <cellStyle name="Обычный 10 2 2" xfId="90"/>
    <cellStyle name="Обычный 10 2 2 2" xfId="91"/>
    <cellStyle name="Обычный 10 2 3" xfId="92"/>
    <cellStyle name="Обычный 10 3" xfId="93"/>
    <cellStyle name="Обычный 10 3 2" xfId="94"/>
    <cellStyle name="Обычный 10 4" xfId="95"/>
    <cellStyle name="Обычный 11" xfId="96"/>
    <cellStyle name="Обычный 11 2" xfId="97"/>
    <cellStyle name="Обычный 11 3" xfId="98"/>
    <cellStyle name="Обычный 12" xfId="99"/>
    <cellStyle name="Обычный 12 2" xfId="100"/>
    <cellStyle name="Обычный 12 3" xfId="101"/>
    <cellStyle name="Обычный 12 3 2" xfId="102"/>
    <cellStyle name="Обычный 12 4" xfId="103"/>
    <cellStyle name="Обычный 13" xfId="104"/>
    <cellStyle name="Обычный 13 2" xfId="105"/>
    <cellStyle name="Обычный 14" xfId="106"/>
    <cellStyle name="Обычный 15" xfId="107"/>
    <cellStyle name="Обычный 15 2" xfId="108"/>
    <cellStyle name="Обычный 15 3" xfId="109"/>
    <cellStyle name="Обычный 15 3 2" xfId="110"/>
    <cellStyle name="Обычный 16" xfId="111"/>
    <cellStyle name="Обычный 17" xfId="112"/>
    <cellStyle name="Обычный 17 2" xfId="113"/>
    <cellStyle name="Обычный 17 2 2" xfId="114"/>
    <cellStyle name="Обычный 17 3" xfId="115"/>
    <cellStyle name="Обычный 18" xfId="116"/>
    <cellStyle name="Обычный 19" xfId="117"/>
    <cellStyle name="Обычный 2" xfId="118"/>
    <cellStyle name="Обычный 2 2" xfId="119"/>
    <cellStyle name="Обычный 2 2 2" xfId="120"/>
    <cellStyle name="Обычный 2 2 2 2" xfId="121"/>
    <cellStyle name="Обычный 2 2 2 2 2" xfId="122"/>
    <cellStyle name="Обычный 2 2 2 2 2 2" xfId="123"/>
    <cellStyle name="Обычный 2 2 2 2 2 2 2" xfId="124"/>
    <cellStyle name="Обычный 2 2 2 2 2 2 2 2" xfId="125"/>
    <cellStyle name="Обычный 2 2 2 2 2 2 3" xfId="126"/>
    <cellStyle name="Обычный 2 2 2 2 2 3" xfId="127"/>
    <cellStyle name="Обычный 2 2 2 2 2 3 2" xfId="128"/>
    <cellStyle name="Обычный 2 2 2 2 2 4" xfId="129"/>
    <cellStyle name="Обычный 2 2 2 2 3" xfId="130"/>
    <cellStyle name="Обычный 2 2 2 2 3 2" xfId="131"/>
    <cellStyle name="Обычный 2 2 2 2 3 2 2" xfId="132"/>
    <cellStyle name="Обычный 2 2 2 2 3 3" xfId="133"/>
    <cellStyle name="Обычный 2 2 2 2 4" xfId="134"/>
    <cellStyle name="Обычный 2 2 2 2 4 2" xfId="135"/>
    <cellStyle name="Обычный 2 2 2 2 5" xfId="136"/>
    <cellStyle name="Обычный 2 2 2 3" xfId="137"/>
    <cellStyle name="Обычный 2 2 2 3 2" xfId="138"/>
    <cellStyle name="Обычный 2 2 2 3 2 2" xfId="139"/>
    <cellStyle name="Обычный 2 2 2 3 2 2 2" xfId="140"/>
    <cellStyle name="Обычный 2 2 2 3 2 3" xfId="141"/>
    <cellStyle name="Обычный 2 2 2 3 3" xfId="142"/>
    <cellStyle name="Обычный 2 2 2 3 3 2" xfId="143"/>
    <cellStyle name="Обычный 2 2 2 3 4" xfId="144"/>
    <cellStyle name="Обычный 2 2 2 4" xfId="145"/>
    <cellStyle name="Обычный 2 2 2 4 2" xfId="146"/>
    <cellStyle name="Обычный 2 2 2 4 2 2" xfId="147"/>
    <cellStyle name="Обычный 2 2 2 4 3" xfId="148"/>
    <cellStyle name="Обычный 2 2 2 5" xfId="149"/>
    <cellStyle name="Обычный 2 2 2 5 2" xfId="150"/>
    <cellStyle name="Обычный 2 2 2 6" xfId="151"/>
    <cellStyle name="Обычный 2 2 3" xfId="152"/>
    <cellStyle name="Обычный 2 2 3 2" xfId="153"/>
    <cellStyle name="Обычный 2 2 3 2 2" xfId="154"/>
    <cellStyle name="Обычный 2 2 3 2 2 2" xfId="155"/>
    <cellStyle name="Обычный 2 2 3 2 2 2 2" xfId="156"/>
    <cellStyle name="Обычный 2 2 3 2 2 2 2 2" xfId="157"/>
    <cellStyle name="Обычный 2 2 3 2 2 2 3" xfId="158"/>
    <cellStyle name="Обычный 2 2 3 2 2 3" xfId="159"/>
    <cellStyle name="Обычный 2 2 3 2 2 3 2" xfId="160"/>
    <cellStyle name="Обычный 2 2 3 2 2 4" xfId="161"/>
    <cellStyle name="Обычный 2 2 3 2 3" xfId="162"/>
    <cellStyle name="Обычный 2 2 3 2 3 2" xfId="163"/>
    <cellStyle name="Обычный 2 2 3 2 3 2 2" xfId="164"/>
    <cellStyle name="Обычный 2 2 3 2 3 3" xfId="165"/>
    <cellStyle name="Обычный 2 2 3 2 4" xfId="166"/>
    <cellStyle name="Обычный 2 2 3 2 4 2" xfId="167"/>
    <cellStyle name="Обычный 2 2 3 2 5" xfId="168"/>
    <cellStyle name="Обычный 2 2 3 3" xfId="169"/>
    <cellStyle name="Обычный 2 2 3 3 2" xfId="170"/>
    <cellStyle name="Обычный 2 2 3 3 2 2" xfId="171"/>
    <cellStyle name="Обычный 2 2 3 3 2 2 2" xfId="172"/>
    <cellStyle name="Обычный 2 2 3 3 2 3" xfId="173"/>
    <cellStyle name="Обычный 2 2 3 3 3" xfId="174"/>
    <cellStyle name="Обычный 2 2 3 3 3 2" xfId="175"/>
    <cellStyle name="Обычный 2 2 3 3 4" xfId="176"/>
    <cellStyle name="Обычный 2 2 3 4" xfId="177"/>
    <cellStyle name="Обычный 2 2 3 4 2" xfId="178"/>
    <cellStyle name="Обычный 2 2 3 4 2 2" xfId="179"/>
    <cellStyle name="Обычный 2 2 3 4 3" xfId="180"/>
    <cellStyle name="Обычный 2 2 3 5" xfId="181"/>
    <cellStyle name="Обычный 2 2 3 5 2" xfId="182"/>
    <cellStyle name="Обычный 2 2 3 6" xfId="183"/>
    <cellStyle name="Обычный 2 2 4" xfId="184"/>
    <cellStyle name="Обычный 2 2 4 2" xfId="185"/>
    <cellStyle name="Обычный 2 2 4 2 2" xfId="186"/>
    <cellStyle name="Обычный 2 2 4 2 2 2" xfId="187"/>
    <cellStyle name="Обычный 2 2 4 2 2 2 2" xfId="188"/>
    <cellStyle name="Обычный 2 2 4 2 2 3" xfId="189"/>
    <cellStyle name="Обычный 2 2 4 2 3" xfId="190"/>
    <cellStyle name="Обычный 2 2 4 2 3 2" xfId="191"/>
    <cellStyle name="Обычный 2 2 4 2 4" xfId="192"/>
    <cellStyle name="Обычный 2 2 4 3" xfId="193"/>
    <cellStyle name="Обычный 2 2 4 3 2" xfId="194"/>
    <cellStyle name="Обычный 2 2 4 3 2 2" xfId="195"/>
    <cellStyle name="Обычный 2 2 4 3 3" xfId="196"/>
    <cellStyle name="Обычный 2 2 4 4" xfId="197"/>
    <cellStyle name="Обычный 2 2 4 4 2" xfId="198"/>
    <cellStyle name="Обычный 2 2 4 5" xfId="199"/>
    <cellStyle name="Обычный 2 2 5" xfId="200"/>
    <cellStyle name="Обычный 2 2 5 2" xfId="201"/>
    <cellStyle name="Обычный 2 2 5 2 2" xfId="202"/>
    <cellStyle name="Обычный 2 2 5 2 2 2" xfId="203"/>
    <cellStyle name="Обычный 2 2 5 2 3" xfId="204"/>
    <cellStyle name="Обычный 2 2 5 3" xfId="205"/>
    <cellStyle name="Обычный 2 2 5 3 2" xfId="206"/>
    <cellStyle name="Обычный 2 2 5 4" xfId="207"/>
    <cellStyle name="Обычный 2 2 6" xfId="208"/>
    <cellStyle name="Обычный 2 2 6 2" xfId="209"/>
    <cellStyle name="Обычный 2 2 6 2 2" xfId="210"/>
    <cellStyle name="Обычный 2 2 6 3" xfId="211"/>
    <cellStyle name="Обычный 2 2 7" xfId="212"/>
    <cellStyle name="Обычный 2 2 7 2" xfId="213"/>
    <cellStyle name="Обычный 2 2 8" xfId="214"/>
    <cellStyle name="Обычный 2 26 2" xfId="215"/>
    <cellStyle name="Обычный 2 3" xfId="216"/>
    <cellStyle name="Обычный 2 3 2" xfId="217"/>
    <cellStyle name="Обычный 2 3 2 2" xfId="218"/>
    <cellStyle name="Обычный 2 3 2 2 2" xfId="219"/>
    <cellStyle name="Обычный 2 3 2 2 2 2" xfId="220"/>
    <cellStyle name="Обычный 2 3 2 2 2 2 2" xfId="221"/>
    <cellStyle name="Обычный 2 3 2 2 2 2 2 2" xfId="222"/>
    <cellStyle name="Обычный 2 3 2 2 2 2 3" xfId="223"/>
    <cellStyle name="Обычный 2 3 2 2 2 3" xfId="224"/>
    <cellStyle name="Обычный 2 3 2 2 2 3 2" xfId="225"/>
    <cellStyle name="Обычный 2 3 2 2 2 4" xfId="226"/>
    <cellStyle name="Обычный 2 3 2 2 3" xfId="227"/>
    <cellStyle name="Обычный 2 3 2 2 3 2" xfId="228"/>
    <cellStyle name="Обычный 2 3 2 2 3 2 2" xfId="229"/>
    <cellStyle name="Обычный 2 3 2 2 3 3" xfId="230"/>
    <cellStyle name="Обычный 2 3 2 2 4" xfId="231"/>
    <cellStyle name="Обычный 2 3 2 2 4 2" xfId="232"/>
    <cellStyle name="Обычный 2 3 2 2 5" xfId="233"/>
    <cellStyle name="Обычный 2 3 2 3" xfId="234"/>
    <cellStyle name="Обычный 2 3 2 3 2" xfId="235"/>
    <cellStyle name="Обычный 2 3 2 3 2 2" xfId="236"/>
    <cellStyle name="Обычный 2 3 2 3 2 2 2" xfId="237"/>
    <cellStyle name="Обычный 2 3 2 3 2 3" xfId="238"/>
    <cellStyle name="Обычный 2 3 2 3 3" xfId="239"/>
    <cellStyle name="Обычный 2 3 2 3 3 2" xfId="240"/>
    <cellStyle name="Обычный 2 3 2 3 4" xfId="241"/>
    <cellStyle name="Обычный 2 3 2 4" xfId="242"/>
    <cellStyle name="Обычный 2 3 2 4 2" xfId="243"/>
    <cellStyle name="Обычный 2 3 2 4 2 2" xfId="244"/>
    <cellStyle name="Обычный 2 3 2 4 3" xfId="245"/>
    <cellStyle name="Обычный 2 3 2 5" xfId="246"/>
    <cellStyle name="Обычный 2 3 2 5 2" xfId="247"/>
    <cellStyle name="Обычный 2 3 2 6" xfId="248"/>
    <cellStyle name="Обычный 2 3 3" xfId="249"/>
    <cellStyle name="Обычный 2 3 3 2" xfId="250"/>
    <cellStyle name="Обычный 2 3 3 2 2" xfId="251"/>
    <cellStyle name="Обычный 2 3 3 2 2 2" xfId="252"/>
    <cellStyle name="Обычный 2 3 3 2 2 2 2" xfId="253"/>
    <cellStyle name="Обычный 2 3 3 2 2 3" xfId="254"/>
    <cellStyle name="Обычный 2 3 3 2 3" xfId="255"/>
    <cellStyle name="Обычный 2 3 3 2 3 2" xfId="256"/>
    <cellStyle name="Обычный 2 3 3 2 4" xfId="257"/>
    <cellStyle name="Обычный 2 3 3 3" xfId="258"/>
    <cellStyle name="Обычный 2 3 3 3 2" xfId="259"/>
    <cellStyle name="Обычный 2 3 3 3 2 2" xfId="260"/>
    <cellStyle name="Обычный 2 3 3 3 3" xfId="261"/>
    <cellStyle name="Обычный 2 3 3 4" xfId="262"/>
    <cellStyle name="Обычный 2 3 3 4 2" xfId="263"/>
    <cellStyle name="Обычный 2 3 3 5" xfId="264"/>
    <cellStyle name="Обычный 2 3 4" xfId="265"/>
    <cellStyle name="Обычный 2 3 4 2" xfId="266"/>
    <cellStyle name="Обычный 2 3 4 2 2" xfId="267"/>
    <cellStyle name="Обычный 2 3 4 2 2 2" xfId="268"/>
    <cellStyle name="Обычный 2 3 4 2 3" xfId="269"/>
    <cellStyle name="Обычный 2 3 4 3" xfId="270"/>
    <cellStyle name="Обычный 2 3 4 3 2" xfId="271"/>
    <cellStyle name="Обычный 2 3 4 4" xfId="272"/>
    <cellStyle name="Обычный 2 3 5" xfId="273"/>
    <cellStyle name="Обычный 2 3 5 2" xfId="274"/>
    <cellStyle name="Обычный 2 3 5 2 2" xfId="275"/>
    <cellStyle name="Обычный 2 3 5 3" xfId="276"/>
    <cellStyle name="Обычный 2 3 6" xfId="277"/>
    <cellStyle name="Обычный 2 3 6 2" xfId="278"/>
    <cellStyle name="Обычный 2 3 7" xfId="279"/>
    <cellStyle name="Обычный 2 4" xfId="280"/>
    <cellStyle name="Обычный 2 4 2" xfId="281"/>
    <cellStyle name="Обычный 2 4 2 2" xfId="282"/>
    <cellStyle name="Обычный 2 4 2 2 2" xfId="283"/>
    <cellStyle name="Обычный 2 4 2 2 2 2" xfId="284"/>
    <cellStyle name="Обычный 2 4 2 2 3" xfId="285"/>
    <cellStyle name="Обычный 2 4 2 3" xfId="286"/>
    <cellStyle name="Обычный 2 4 2 3 2" xfId="287"/>
    <cellStyle name="Обычный 2 4 2 3 2 2" xfId="288"/>
    <cellStyle name="Обычный 2 4 2 3 3" xfId="289"/>
    <cellStyle name="Обычный 2 4 2 4" xfId="290"/>
    <cellStyle name="Обычный 2 4 2 4 2" xfId="291"/>
    <cellStyle name="Обычный 2 4 2 5" xfId="292"/>
    <cellStyle name="Обычный 2 4 3" xfId="293"/>
    <cellStyle name="Обычный 2 4 3 2" xfId="294"/>
    <cellStyle name="Обычный 2 4 3 2 2" xfId="295"/>
    <cellStyle name="Обычный 2 4 3 3" xfId="296"/>
    <cellStyle name="Обычный 2 4 4" xfId="297"/>
    <cellStyle name="Обычный 2 4 4 2" xfId="298"/>
    <cellStyle name="Обычный 2 4 4 2 2" xfId="299"/>
    <cellStyle name="Обычный 2 4 4 3" xfId="300"/>
    <cellStyle name="Обычный 2 4 5" xfId="301"/>
    <cellStyle name="Обычный 2 4 5 2" xfId="302"/>
    <cellStyle name="Обычный 2 4 6" xfId="303"/>
    <cellStyle name="Обычный 2 5" xfId="304"/>
    <cellStyle name="Обычный 2 5 2" xfId="305"/>
    <cellStyle name="Обычный 2 5 2 2" xfId="306"/>
    <cellStyle name="Обычный 2 5 2 2 2" xfId="307"/>
    <cellStyle name="Обычный 2 5 2 2 2 2" xfId="308"/>
    <cellStyle name="Обычный 2 5 2 2 3" xfId="309"/>
    <cellStyle name="Обычный 2 5 2 3" xfId="310"/>
    <cellStyle name="Обычный 2 5 2 3 2" xfId="311"/>
    <cellStyle name="Обычный 2 5 2 4" xfId="312"/>
    <cellStyle name="Обычный 2 5 3" xfId="313"/>
    <cellStyle name="Обычный 2 5 3 2" xfId="314"/>
    <cellStyle name="Обычный 2 5 3 2 2" xfId="315"/>
    <cellStyle name="Обычный 2 5 3 3" xfId="316"/>
    <cellStyle name="Обычный 2 5 4" xfId="317"/>
    <cellStyle name="Обычный 2 5 4 2" xfId="318"/>
    <cellStyle name="Обычный 2 5 5" xfId="319"/>
    <cellStyle name="Обычный 2 6" xfId="320"/>
    <cellStyle name="Обычный 2 6 2" xfId="321"/>
    <cellStyle name="Обычный 2 6 2 2" xfId="322"/>
    <cellStyle name="Обычный 2 6 2 2 2" xfId="323"/>
    <cellStyle name="Обычный 2 6 2 3" xfId="324"/>
    <cellStyle name="Обычный 2 6 3" xfId="325"/>
    <cellStyle name="Обычный 2 6 3 2" xfId="326"/>
    <cellStyle name="Обычный 2 6 4" xfId="327"/>
    <cellStyle name="Обычный 2 7" xfId="328"/>
    <cellStyle name="Обычный 2 7 2" xfId="329"/>
    <cellStyle name="Обычный 2 7 2 2" xfId="330"/>
    <cellStyle name="Обычный 2 7 3" xfId="331"/>
    <cellStyle name="Обычный 2 8" xfId="332"/>
    <cellStyle name="Обычный 2 9" xfId="333"/>
    <cellStyle name="Обычный 20" xfId="334"/>
    <cellStyle name="Обычный 22_Копия Pril_2_1-12_11111(1.10.13)" xfId="335"/>
    <cellStyle name="Обычный 3" xfId="336"/>
    <cellStyle name="Обычный 3 2" xfId="3"/>
    <cellStyle name="Обычный 3 2 2" xfId="337"/>
    <cellStyle name="Обычный 3 2 2 2" xfId="338"/>
    <cellStyle name="Обычный 3 2 2 3" xfId="339"/>
    <cellStyle name="Обычный 3 2 2 3 2" xfId="340"/>
    <cellStyle name="Обычный 3 2 2 4" xfId="341"/>
    <cellStyle name="Обычный 3 2 3" xfId="342"/>
    <cellStyle name="Обычный 3 2 3 2" xfId="343"/>
    <cellStyle name="Обычный 3 2 3 2 2" xfId="344"/>
    <cellStyle name="Обычный 3 2 3 3" xfId="345"/>
    <cellStyle name="Обычный 3 21" xfId="346"/>
    <cellStyle name="Обычный 3 3" xfId="347"/>
    <cellStyle name="Обычный 3 3 2" xfId="348"/>
    <cellStyle name="Обычный 3 4" xfId="349"/>
    <cellStyle name="Обычный 3 5" xfId="350"/>
    <cellStyle name="Обычный 3 5 2" xfId="351"/>
    <cellStyle name="Обычный 3 6" xfId="352"/>
    <cellStyle name="Обычный 4" xfId="1"/>
    <cellStyle name="Обычный 4 2" xfId="353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2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16" xfId="1325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1135039</xdr:colOff>
      <xdr:row>1</xdr:row>
      <xdr:rowOff>6349</xdr:rowOff>
    </xdr:to>
    <xdr:sp macro="" textlink="">
      <xdr:nvSpPr>
        <xdr:cNvPr id="2" name="StampObjectLite7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I76"/>
  <sheetViews>
    <sheetView tabSelected="1" view="pageBreakPreview" zoomScale="60" zoomScaleNormal="70" workbookViewId="0">
      <selection sqref="A1:AQ1"/>
    </sheetView>
  </sheetViews>
  <sheetFormatPr defaultRowHeight="15.75"/>
  <cols>
    <col min="1" max="1" width="10.42578125" style="1" customWidth="1"/>
    <col min="2" max="2" width="39.28515625" style="1" customWidth="1"/>
    <col min="3" max="3" width="18" style="1" customWidth="1"/>
    <col min="4" max="5" width="12" style="1" customWidth="1"/>
    <col min="6" max="7" width="10.140625" style="1" customWidth="1"/>
    <col min="8" max="9" width="10.140625" style="1" hidden="1" customWidth="1"/>
    <col min="10" max="11" width="10.140625" style="1" customWidth="1"/>
    <col min="12" max="12" width="21.7109375" style="1" customWidth="1"/>
    <col min="13" max="13" width="14.140625" style="1" customWidth="1"/>
    <col min="14" max="14" width="12.42578125" style="1" customWidth="1"/>
    <col min="15" max="15" width="11.42578125" style="1" customWidth="1"/>
    <col min="16" max="16" width="14.42578125" style="1" customWidth="1"/>
    <col min="17" max="17" width="14" style="1" customWidth="1"/>
    <col min="18" max="22" width="12.7109375" style="1" customWidth="1"/>
    <col min="23" max="23" width="7.85546875" style="1" customWidth="1"/>
    <col min="24" max="24" width="10.42578125" style="1" customWidth="1"/>
    <col min="25" max="25" width="9.28515625" style="1" customWidth="1"/>
    <col min="26" max="26" width="11" style="1" customWidth="1"/>
    <col min="27" max="27" width="7.140625" style="1" customWidth="1"/>
    <col min="28" max="30" width="10.42578125" style="1" customWidth="1"/>
    <col min="31" max="40" width="10" style="1" customWidth="1"/>
    <col min="41" max="42" width="19" style="1" customWidth="1"/>
    <col min="43" max="43" width="33" style="1" customWidth="1"/>
    <col min="44" max="44" width="8.42578125" style="1" customWidth="1"/>
    <col min="45" max="50" width="8.28515625" style="1" customWidth="1"/>
    <col min="51" max="51" width="9.85546875" style="1" customWidth="1"/>
    <col min="52" max="52" width="7" style="1" customWidth="1"/>
    <col min="53" max="53" width="7.85546875" style="1" customWidth="1"/>
    <col min="54" max="54" width="11" style="1" customWidth="1"/>
    <col min="55" max="55" width="7.7109375" style="1" customWidth="1"/>
    <col min="56" max="56" width="8.85546875" style="1" customWidth="1"/>
    <col min="57" max="16384" width="9.140625" style="1"/>
  </cols>
  <sheetData>
    <row r="1" spans="1:61" s="2" customFormat="1" ht="62.1" customHeight="1">
      <c r="A1" s="51" t="s">
        <v>127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</row>
    <row r="2" spans="1:61" s="2" customFormat="1" ht="18.75">
      <c r="A2" s="52" t="s">
        <v>126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</row>
    <row r="3" spans="1:61" s="2" customFormat="1" ht="18.75">
      <c r="A3" s="52" t="s">
        <v>125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</row>
    <row r="4" spans="1:61" s="2" customFormat="1" ht="18.75">
      <c r="A4" s="54" t="s">
        <v>124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</row>
    <row r="5" spans="1:61" s="2" customFormat="1" ht="18.75">
      <c r="A5" s="38"/>
      <c r="B5" s="7"/>
      <c r="C5" s="7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</row>
    <row r="6" spans="1:61" s="2" customFormat="1" ht="18.75">
      <c r="A6" s="56" t="s">
        <v>137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</row>
    <row r="7" spans="1:61" s="2" customFormat="1" ht="18.75">
      <c r="A7" s="55" t="s">
        <v>123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</row>
    <row r="8" spans="1:61" s="2" customFormat="1" ht="18.75">
      <c r="B8" s="6"/>
      <c r="C8" s="6"/>
      <c r="D8" s="6"/>
      <c r="AP8" s="37"/>
    </row>
    <row r="9" spans="1:61" s="2" customFormat="1" ht="18.75">
      <c r="A9" s="53" t="s">
        <v>169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</row>
    <row r="10" spans="1:61" s="2" customFormat="1" ht="18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</row>
    <row r="11" spans="1:61" s="2" customFormat="1" ht="18.75">
      <c r="A11" s="53" t="s">
        <v>138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</row>
    <row r="12" spans="1:61" s="2" customFormat="1" ht="18.75">
      <c r="A12" s="53" t="s">
        <v>168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</row>
    <row r="13" spans="1:61" s="2" customFormat="1" ht="15.75" customHeight="1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3"/>
    </row>
    <row r="14" spans="1:61" s="25" customFormat="1" ht="57" customHeight="1">
      <c r="A14" s="39" t="s">
        <v>122</v>
      </c>
      <c r="B14" s="39" t="s">
        <v>121</v>
      </c>
      <c r="C14" s="45" t="s">
        <v>120</v>
      </c>
      <c r="D14" s="45" t="s">
        <v>119</v>
      </c>
      <c r="E14" s="45" t="s">
        <v>118</v>
      </c>
      <c r="F14" s="45" t="s">
        <v>117</v>
      </c>
      <c r="G14" s="45"/>
      <c r="H14" s="45" t="s">
        <v>116</v>
      </c>
      <c r="I14" s="45"/>
      <c r="J14" s="45" t="s">
        <v>116</v>
      </c>
      <c r="K14" s="45"/>
      <c r="L14" s="39" t="s">
        <v>174</v>
      </c>
      <c r="M14" s="42" t="s">
        <v>115</v>
      </c>
      <c r="N14" s="43"/>
      <c r="O14" s="43"/>
      <c r="P14" s="43"/>
      <c r="Q14" s="43"/>
      <c r="R14" s="43"/>
      <c r="S14" s="43"/>
      <c r="T14" s="43"/>
      <c r="U14" s="43"/>
      <c r="V14" s="44"/>
      <c r="W14" s="42" t="s">
        <v>114</v>
      </c>
      <c r="X14" s="43"/>
      <c r="Y14" s="43"/>
      <c r="Z14" s="43"/>
      <c r="AA14" s="43"/>
      <c r="AB14" s="44"/>
      <c r="AC14" s="47" t="s">
        <v>158</v>
      </c>
      <c r="AD14" s="48"/>
      <c r="AE14" s="42" t="s">
        <v>139</v>
      </c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4"/>
      <c r="AQ14" s="39" t="s">
        <v>113</v>
      </c>
    </row>
    <row r="15" spans="1:61" s="25" customFormat="1" ht="93" customHeight="1">
      <c r="A15" s="40"/>
      <c r="B15" s="40"/>
      <c r="C15" s="45"/>
      <c r="D15" s="45"/>
      <c r="E15" s="45"/>
      <c r="F15" s="45"/>
      <c r="G15" s="45"/>
      <c r="H15" s="45"/>
      <c r="I15" s="45"/>
      <c r="J15" s="45"/>
      <c r="K15" s="45"/>
      <c r="L15" s="40"/>
      <c r="M15" s="42" t="s">
        <v>109</v>
      </c>
      <c r="N15" s="43"/>
      <c r="O15" s="43"/>
      <c r="P15" s="43"/>
      <c r="Q15" s="44"/>
      <c r="R15" s="42" t="s">
        <v>112</v>
      </c>
      <c r="S15" s="43"/>
      <c r="T15" s="43"/>
      <c r="U15" s="43"/>
      <c r="V15" s="44"/>
      <c r="W15" s="45" t="s">
        <v>155</v>
      </c>
      <c r="X15" s="45"/>
      <c r="Y15" s="42" t="s">
        <v>156</v>
      </c>
      <c r="Z15" s="44"/>
      <c r="AA15" s="45" t="s">
        <v>157</v>
      </c>
      <c r="AB15" s="45"/>
      <c r="AC15" s="49"/>
      <c r="AD15" s="50"/>
      <c r="AE15" s="46" t="s">
        <v>141</v>
      </c>
      <c r="AF15" s="46"/>
      <c r="AG15" s="46" t="s">
        <v>142</v>
      </c>
      <c r="AH15" s="46"/>
      <c r="AI15" s="46" t="s">
        <v>143</v>
      </c>
      <c r="AJ15" s="46"/>
      <c r="AK15" s="46" t="s">
        <v>144</v>
      </c>
      <c r="AL15" s="46"/>
      <c r="AM15" s="46" t="s">
        <v>145</v>
      </c>
      <c r="AN15" s="46"/>
      <c r="AO15" s="45" t="s">
        <v>111</v>
      </c>
      <c r="AP15" s="45" t="s">
        <v>110</v>
      </c>
      <c r="AQ15" s="40"/>
    </row>
    <row r="16" spans="1:61" s="27" customFormat="1" ht="88.5" customHeight="1">
      <c r="A16" s="41"/>
      <c r="B16" s="41"/>
      <c r="C16" s="45"/>
      <c r="D16" s="45"/>
      <c r="E16" s="45"/>
      <c r="F16" s="34" t="s">
        <v>109</v>
      </c>
      <c r="G16" s="34" t="s">
        <v>100</v>
      </c>
      <c r="H16" s="34" t="s">
        <v>108</v>
      </c>
      <c r="I16" s="34" t="s">
        <v>100</v>
      </c>
      <c r="J16" s="34" t="s">
        <v>108</v>
      </c>
      <c r="K16" s="34" t="s">
        <v>100</v>
      </c>
      <c r="L16" s="41"/>
      <c r="M16" s="35" t="s">
        <v>107</v>
      </c>
      <c r="N16" s="35" t="s">
        <v>106</v>
      </c>
      <c r="O16" s="35" t="s">
        <v>105</v>
      </c>
      <c r="P16" s="26" t="s">
        <v>104</v>
      </c>
      <c r="Q16" s="26" t="s">
        <v>103</v>
      </c>
      <c r="R16" s="35" t="s">
        <v>107</v>
      </c>
      <c r="S16" s="35" t="s">
        <v>106</v>
      </c>
      <c r="T16" s="35" t="s">
        <v>105</v>
      </c>
      <c r="U16" s="26" t="s">
        <v>104</v>
      </c>
      <c r="V16" s="26" t="s">
        <v>103</v>
      </c>
      <c r="W16" s="35" t="s">
        <v>102</v>
      </c>
      <c r="X16" s="35" t="s">
        <v>101</v>
      </c>
      <c r="Y16" s="35" t="s">
        <v>102</v>
      </c>
      <c r="Z16" s="35" t="s">
        <v>101</v>
      </c>
      <c r="AA16" s="35" t="s">
        <v>102</v>
      </c>
      <c r="AB16" s="35" t="s">
        <v>101</v>
      </c>
      <c r="AC16" s="35" t="s">
        <v>140</v>
      </c>
      <c r="AD16" s="35" t="s">
        <v>175</v>
      </c>
      <c r="AE16" s="35" t="s">
        <v>129</v>
      </c>
      <c r="AF16" s="35" t="s">
        <v>100</v>
      </c>
      <c r="AG16" s="35" t="s">
        <v>129</v>
      </c>
      <c r="AH16" s="35" t="s">
        <v>100</v>
      </c>
      <c r="AI16" s="35" t="s">
        <v>129</v>
      </c>
      <c r="AJ16" s="35" t="s">
        <v>100</v>
      </c>
      <c r="AK16" s="35" t="s">
        <v>129</v>
      </c>
      <c r="AL16" s="35" t="s">
        <v>100</v>
      </c>
      <c r="AM16" s="35" t="s">
        <v>129</v>
      </c>
      <c r="AN16" s="35" t="s">
        <v>100</v>
      </c>
      <c r="AO16" s="45"/>
      <c r="AP16" s="45"/>
      <c r="AQ16" s="41"/>
    </row>
    <row r="17" spans="1:43" s="25" customFormat="1" ht="15" customHeight="1">
      <c r="A17" s="35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5">
        <v>7</v>
      </c>
      <c r="H17" s="35">
        <v>8</v>
      </c>
      <c r="I17" s="35">
        <v>9</v>
      </c>
      <c r="J17" s="35">
        <v>8</v>
      </c>
      <c r="K17" s="35">
        <v>9</v>
      </c>
      <c r="L17" s="35">
        <v>10</v>
      </c>
      <c r="M17" s="35">
        <v>11</v>
      </c>
      <c r="N17" s="35">
        <v>12</v>
      </c>
      <c r="O17" s="35">
        <v>13</v>
      </c>
      <c r="P17" s="35">
        <v>14</v>
      </c>
      <c r="Q17" s="35">
        <v>15</v>
      </c>
      <c r="R17" s="35">
        <v>16</v>
      </c>
      <c r="S17" s="35">
        <v>17</v>
      </c>
      <c r="T17" s="35">
        <v>18</v>
      </c>
      <c r="U17" s="35">
        <v>19</v>
      </c>
      <c r="V17" s="35">
        <v>20</v>
      </c>
      <c r="W17" s="35">
        <v>21</v>
      </c>
      <c r="X17" s="35">
        <v>22</v>
      </c>
      <c r="Y17" s="35">
        <v>23</v>
      </c>
      <c r="Z17" s="35">
        <v>24</v>
      </c>
      <c r="AA17" s="35">
        <v>25</v>
      </c>
      <c r="AB17" s="35">
        <v>26</v>
      </c>
      <c r="AC17" s="35">
        <v>27</v>
      </c>
      <c r="AD17" s="35">
        <v>28</v>
      </c>
      <c r="AE17" s="11" t="s">
        <v>146</v>
      </c>
      <c r="AF17" s="11" t="s">
        <v>147</v>
      </c>
      <c r="AG17" s="11" t="s">
        <v>99</v>
      </c>
      <c r="AH17" s="11" t="s">
        <v>98</v>
      </c>
      <c r="AI17" s="11" t="s">
        <v>130</v>
      </c>
      <c r="AJ17" s="11" t="s">
        <v>131</v>
      </c>
      <c r="AK17" s="11" t="s">
        <v>132</v>
      </c>
      <c r="AL17" s="11" t="s">
        <v>133</v>
      </c>
      <c r="AM17" s="11" t="s">
        <v>134</v>
      </c>
      <c r="AN17" s="11" t="s">
        <v>135</v>
      </c>
      <c r="AO17" s="35">
        <v>30</v>
      </c>
      <c r="AP17" s="35">
        <v>31</v>
      </c>
      <c r="AQ17" s="35">
        <v>32</v>
      </c>
    </row>
    <row r="18" spans="1:43" s="2" customFormat="1" ht="39.75" customHeight="1">
      <c r="A18" s="12" t="s">
        <v>97</v>
      </c>
      <c r="B18" s="13" t="s">
        <v>96</v>
      </c>
      <c r="C18" s="14" t="s">
        <v>1</v>
      </c>
      <c r="D18" s="21">
        <f>SUM(D19:D24)</f>
        <v>0</v>
      </c>
      <c r="E18" s="21">
        <f t="shared" ref="E18:G18" si="0">SUM(E19:E24)</f>
        <v>0</v>
      </c>
      <c r="F18" s="21">
        <f t="shared" si="0"/>
        <v>0</v>
      </c>
      <c r="G18" s="21">
        <f t="shared" si="0"/>
        <v>0</v>
      </c>
      <c r="H18" s="15" t="e">
        <f t="shared" ref="H18" si="1">SUM(H19:H24)</f>
        <v>#REF!</v>
      </c>
      <c r="I18" s="15" t="e">
        <f t="shared" ref="I18" si="2">SUM(I19:I24)</f>
        <v>#REF!</v>
      </c>
      <c r="J18" s="15">
        <f t="shared" ref="J18:AP18" si="3">SUM(J19:J24)</f>
        <v>2.0788799999999998</v>
      </c>
      <c r="K18" s="15">
        <f t="shared" si="3"/>
        <v>0.49270000000000003</v>
      </c>
      <c r="L18" s="15">
        <f t="shared" si="3"/>
        <v>3.2869299999999999</v>
      </c>
      <c r="M18" s="15">
        <f t="shared" si="3"/>
        <v>287.46505715000001</v>
      </c>
      <c r="N18" s="15">
        <f t="shared" si="3"/>
        <v>21.866241800000001</v>
      </c>
      <c r="O18" s="15">
        <f t="shared" si="3"/>
        <v>258.08855699999998</v>
      </c>
      <c r="P18" s="15">
        <f t="shared" si="3"/>
        <v>0</v>
      </c>
      <c r="Q18" s="15">
        <f t="shared" si="3"/>
        <v>7.51025835</v>
      </c>
      <c r="R18" s="15">
        <f t="shared" si="3"/>
        <v>356.49516800000004</v>
      </c>
      <c r="S18" s="15">
        <f t="shared" si="3"/>
        <v>26.628954</v>
      </c>
      <c r="T18" s="15">
        <f t="shared" si="3"/>
        <v>322.35621400000002</v>
      </c>
      <c r="U18" s="15">
        <f t="shared" si="3"/>
        <v>7.51</v>
      </c>
      <c r="V18" s="15">
        <f t="shared" si="3"/>
        <v>0</v>
      </c>
      <c r="W18" s="15">
        <f t="shared" si="3"/>
        <v>0</v>
      </c>
      <c r="X18" s="15">
        <f t="shared" si="3"/>
        <v>0</v>
      </c>
      <c r="Y18" s="15">
        <f t="shared" si="3"/>
        <v>0</v>
      </c>
      <c r="Z18" s="15">
        <f t="shared" si="3"/>
        <v>285.96105714999999</v>
      </c>
      <c r="AA18" s="15">
        <f t="shared" si="3"/>
        <v>0</v>
      </c>
      <c r="AB18" s="15">
        <f t="shared" si="3"/>
        <v>324.79316799999998</v>
      </c>
      <c r="AC18" s="15">
        <f t="shared" si="3"/>
        <v>0</v>
      </c>
      <c r="AD18" s="15">
        <f t="shared" si="3"/>
        <v>28.41507</v>
      </c>
      <c r="AE18" s="15">
        <f t="shared" si="3"/>
        <v>60.510258350000001</v>
      </c>
      <c r="AF18" s="15">
        <f t="shared" si="3"/>
        <v>13.32574</v>
      </c>
      <c r="AG18" s="15">
        <f t="shared" si="3"/>
        <v>30</v>
      </c>
      <c r="AH18" s="15">
        <f t="shared" si="3"/>
        <v>58.331058999999996</v>
      </c>
      <c r="AI18" s="15">
        <f t="shared" si="3"/>
        <v>12</v>
      </c>
      <c r="AJ18" s="15">
        <f t="shared" si="3"/>
        <v>45.007849999999998</v>
      </c>
      <c r="AK18" s="15">
        <f t="shared" si="3"/>
        <v>48.5</v>
      </c>
      <c r="AL18" s="15">
        <f t="shared" si="3"/>
        <v>48.7</v>
      </c>
      <c r="AM18" s="15">
        <f t="shared" si="3"/>
        <v>115</v>
      </c>
      <c r="AN18" s="15">
        <f t="shared" si="3"/>
        <v>116.505781</v>
      </c>
      <c r="AO18" s="15">
        <f t="shared" si="3"/>
        <v>266.01025835000002</v>
      </c>
      <c r="AP18" s="15">
        <f t="shared" si="3"/>
        <v>277.05468999999999</v>
      </c>
      <c r="AQ18" s="14" t="s">
        <v>0</v>
      </c>
    </row>
    <row r="19" spans="1:43" s="2" customFormat="1" ht="42.75" customHeight="1">
      <c r="A19" s="12" t="s">
        <v>95</v>
      </c>
      <c r="B19" s="13" t="s">
        <v>94</v>
      </c>
      <c r="C19" s="14" t="s">
        <v>1</v>
      </c>
      <c r="D19" s="21">
        <f>D26</f>
        <v>0</v>
      </c>
      <c r="E19" s="21">
        <f t="shared" ref="E19:G19" si="4">E26</f>
        <v>0</v>
      </c>
      <c r="F19" s="21">
        <f t="shared" si="4"/>
        <v>0</v>
      </c>
      <c r="G19" s="21">
        <f t="shared" si="4"/>
        <v>0</v>
      </c>
      <c r="H19" s="15">
        <f t="shared" ref="H19" si="5">H26</f>
        <v>0</v>
      </c>
      <c r="I19" s="15">
        <f t="shared" ref="I19:AP19" si="6">I26</f>
        <v>0</v>
      </c>
      <c r="J19" s="15">
        <f t="shared" si="6"/>
        <v>0</v>
      </c>
      <c r="K19" s="15">
        <f t="shared" si="6"/>
        <v>0</v>
      </c>
      <c r="L19" s="15">
        <f t="shared" si="6"/>
        <v>0</v>
      </c>
      <c r="M19" s="15">
        <f t="shared" si="6"/>
        <v>0</v>
      </c>
      <c r="N19" s="15">
        <f t="shared" si="6"/>
        <v>0</v>
      </c>
      <c r="O19" s="15">
        <f t="shared" si="6"/>
        <v>0</v>
      </c>
      <c r="P19" s="15">
        <f t="shared" si="6"/>
        <v>0</v>
      </c>
      <c r="Q19" s="15">
        <f t="shared" si="6"/>
        <v>0</v>
      </c>
      <c r="R19" s="15">
        <f t="shared" si="6"/>
        <v>0</v>
      </c>
      <c r="S19" s="15">
        <f t="shared" si="6"/>
        <v>0</v>
      </c>
      <c r="T19" s="15">
        <f t="shared" si="6"/>
        <v>0</v>
      </c>
      <c r="U19" s="15">
        <f t="shared" si="6"/>
        <v>0</v>
      </c>
      <c r="V19" s="15">
        <f t="shared" si="6"/>
        <v>0</v>
      </c>
      <c r="W19" s="15">
        <f t="shared" si="6"/>
        <v>0</v>
      </c>
      <c r="X19" s="15">
        <f t="shared" si="6"/>
        <v>0</v>
      </c>
      <c r="Y19" s="15">
        <f t="shared" si="6"/>
        <v>0</v>
      </c>
      <c r="Z19" s="15">
        <f t="shared" si="6"/>
        <v>0</v>
      </c>
      <c r="AA19" s="15">
        <f t="shared" si="6"/>
        <v>0</v>
      </c>
      <c r="AB19" s="15">
        <f t="shared" si="6"/>
        <v>0</v>
      </c>
      <c r="AC19" s="15">
        <f t="shared" si="6"/>
        <v>0</v>
      </c>
      <c r="AD19" s="15">
        <f t="shared" si="6"/>
        <v>0</v>
      </c>
      <c r="AE19" s="15">
        <f t="shared" si="6"/>
        <v>0</v>
      </c>
      <c r="AF19" s="15">
        <f t="shared" si="6"/>
        <v>0</v>
      </c>
      <c r="AG19" s="15">
        <f t="shared" si="6"/>
        <v>0</v>
      </c>
      <c r="AH19" s="15">
        <f t="shared" si="6"/>
        <v>0</v>
      </c>
      <c r="AI19" s="15">
        <f t="shared" si="6"/>
        <v>0</v>
      </c>
      <c r="AJ19" s="15">
        <f t="shared" si="6"/>
        <v>0</v>
      </c>
      <c r="AK19" s="15">
        <f t="shared" si="6"/>
        <v>0</v>
      </c>
      <c r="AL19" s="15">
        <f t="shared" si="6"/>
        <v>0</v>
      </c>
      <c r="AM19" s="15">
        <f t="shared" si="6"/>
        <v>0</v>
      </c>
      <c r="AN19" s="15">
        <f t="shared" si="6"/>
        <v>0</v>
      </c>
      <c r="AO19" s="15">
        <f t="shared" si="6"/>
        <v>0</v>
      </c>
      <c r="AP19" s="15">
        <f t="shared" si="6"/>
        <v>0</v>
      </c>
      <c r="AQ19" s="14" t="s">
        <v>0</v>
      </c>
    </row>
    <row r="20" spans="1:43" s="2" customFormat="1" ht="42.75" customHeight="1">
      <c r="A20" s="12" t="s">
        <v>93</v>
      </c>
      <c r="B20" s="13" t="s">
        <v>92</v>
      </c>
      <c r="C20" s="14" t="s">
        <v>1</v>
      </c>
      <c r="D20" s="21">
        <f>D46</f>
        <v>0</v>
      </c>
      <c r="E20" s="21">
        <f t="shared" ref="E20:G20" si="7">E46</f>
        <v>0</v>
      </c>
      <c r="F20" s="21">
        <f t="shared" si="7"/>
        <v>0</v>
      </c>
      <c r="G20" s="21">
        <f t="shared" si="7"/>
        <v>0</v>
      </c>
      <c r="H20" s="15" t="e">
        <f t="shared" ref="H20" si="8">H46</f>
        <v>#REF!</v>
      </c>
      <c r="I20" s="15" t="e">
        <f t="shared" ref="I20:AP20" si="9">I46</f>
        <v>#REF!</v>
      </c>
      <c r="J20" s="15">
        <f t="shared" si="9"/>
        <v>2.0788799999999998</v>
      </c>
      <c r="K20" s="15">
        <f t="shared" si="9"/>
        <v>0.49270000000000003</v>
      </c>
      <c r="L20" s="15">
        <f t="shared" si="9"/>
        <v>3.2869299999999999</v>
      </c>
      <c r="M20" s="15">
        <f t="shared" si="9"/>
        <v>279.95479879999999</v>
      </c>
      <c r="N20" s="15">
        <f t="shared" si="9"/>
        <v>21.866241800000001</v>
      </c>
      <c r="O20" s="15">
        <f t="shared" si="9"/>
        <v>258.08855699999998</v>
      </c>
      <c r="P20" s="15">
        <f t="shared" si="9"/>
        <v>0</v>
      </c>
      <c r="Q20" s="15">
        <f t="shared" si="9"/>
        <v>0</v>
      </c>
      <c r="R20" s="15">
        <f t="shared" si="9"/>
        <v>348.98516800000004</v>
      </c>
      <c r="S20" s="15">
        <f t="shared" si="9"/>
        <v>26.628954</v>
      </c>
      <c r="T20" s="15">
        <f t="shared" si="9"/>
        <v>322.35621400000002</v>
      </c>
      <c r="U20" s="15">
        <f t="shared" si="9"/>
        <v>0</v>
      </c>
      <c r="V20" s="15">
        <f t="shared" si="9"/>
        <v>0</v>
      </c>
      <c r="W20" s="15">
        <f t="shared" si="9"/>
        <v>0</v>
      </c>
      <c r="X20" s="15">
        <f t="shared" si="9"/>
        <v>0</v>
      </c>
      <c r="Y20" s="15">
        <f t="shared" si="9"/>
        <v>0</v>
      </c>
      <c r="Z20" s="15">
        <f t="shared" si="9"/>
        <v>278.45079879999997</v>
      </c>
      <c r="AA20" s="15">
        <f t="shared" si="9"/>
        <v>0</v>
      </c>
      <c r="AB20" s="15">
        <f t="shared" si="9"/>
        <v>317.28316799999999</v>
      </c>
      <c r="AC20" s="15">
        <f t="shared" si="9"/>
        <v>0</v>
      </c>
      <c r="AD20" s="15">
        <f t="shared" si="9"/>
        <v>28.41507</v>
      </c>
      <c r="AE20" s="15">
        <f t="shared" si="9"/>
        <v>53</v>
      </c>
      <c r="AF20" s="15">
        <f t="shared" si="9"/>
        <v>5.8157399999999999</v>
      </c>
      <c r="AG20" s="15">
        <f t="shared" si="9"/>
        <v>30</v>
      </c>
      <c r="AH20" s="15">
        <f t="shared" si="9"/>
        <v>58.331058999999996</v>
      </c>
      <c r="AI20" s="15">
        <f t="shared" si="9"/>
        <v>12</v>
      </c>
      <c r="AJ20" s="15">
        <f t="shared" si="9"/>
        <v>45.007849999999998</v>
      </c>
      <c r="AK20" s="15">
        <f t="shared" si="9"/>
        <v>48.5</v>
      </c>
      <c r="AL20" s="15">
        <f t="shared" si="9"/>
        <v>48.7</v>
      </c>
      <c r="AM20" s="15">
        <f t="shared" si="9"/>
        <v>115</v>
      </c>
      <c r="AN20" s="15">
        <f t="shared" si="9"/>
        <v>116.505781</v>
      </c>
      <c r="AO20" s="15">
        <f t="shared" si="9"/>
        <v>258.5</v>
      </c>
      <c r="AP20" s="15">
        <f t="shared" si="9"/>
        <v>269.54469</v>
      </c>
      <c r="AQ20" s="14" t="s">
        <v>0</v>
      </c>
    </row>
    <row r="21" spans="1:43" s="2" customFormat="1" ht="42.75" customHeight="1">
      <c r="A21" s="12" t="s">
        <v>91</v>
      </c>
      <c r="B21" s="16" t="s">
        <v>90</v>
      </c>
      <c r="C21" s="14" t="s">
        <v>1</v>
      </c>
      <c r="D21" s="21">
        <f>D70</f>
        <v>0</v>
      </c>
      <c r="E21" s="21">
        <f t="shared" ref="E21:G21" si="10">E70</f>
        <v>0</v>
      </c>
      <c r="F21" s="21">
        <f t="shared" si="10"/>
        <v>0</v>
      </c>
      <c r="G21" s="21">
        <f t="shared" si="10"/>
        <v>0</v>
      </c>
      <c r="H21" s="15" t="e">
        <f>#REF!</f>
        <v>#REF!</v>
      </c>
      <c r="I21" s="15" t="e">
        <f>#REF!</f>
        <v>#REF!</v>
      </c>
      <c r="J21" s="15">
        <f t="shared" ref="J21:AP21" si="11">J70</f>
        <v>0</v>
      </c>
      <c r="K21" s="15">
        <f t="shared" si="11"/>
        <v>0</v>
      </c>
      <c r="L21" s="15">
        <f t="shared" si="11"/>
        <v>0</v>
      </c>
      <c r="M21" s="15">
        <f t="shared" si="11"/>
        <v>0</v>
      </c>
      <c r="N21" s="15">
        <f t="shared" si="11"/>
        <v>0</v>
      </c>
      <c r="O21" s="15">
        <f t="shared" si="11"/>
        <v>0</v>
      </c>
      <c r="P21" s="15">
        <f t="shared" si="11"/>
        <v>0</v>
      </c>
      <c r="Q21" s="15">
        <f t="shared" si="11"/>
        <v>0</v>
      </c>
      <c r="R21" s="15">
        <f t="shared" si="11"/>
        <v>0</v>
      </c>
      <c r="S21" s="15">
        <f t="shared" si="11"/>
        <v>0</v>
      </c>
      <c r="T21" s="15">
        <f t="shared" si="11"/>
        <v>0</v>
      </c>
      <c r="U21" s="15">
        <f t="shared" si="11"/>
        <v>0</v>
      </c>
      <c r="V21" s="15">
        <f t="shared" si="11"/>
        <v>0</v>
      </c>
      <c r="W21" s="15">
        <f t="shared" si="11"/>
        <v>0</v>
      </c>
      <c r="X21" s="15">
        <f t="shared" si="11"/>
        <v>0</v>
      </c>
      <c r="Y21" s="15">
        <f t="shared" si="11"/>
        <v>0</v>
      </c>
      <c r="Z21" s="15">
        <f t="shared" si="11"/>
        <v>0</v>
      </c>
      <c r="AA21" s="15">
        <f t="shared" si="11"/>
        <v>0</v>
      </c>
      <c r="AB21" s="15">
        <f t="shared" si="11"/>
        <v>0</v>
      </c>
      <c r="AC21" s="15">
        <f t="shared" si="11"/>
        <v>0</v>
      </c>
      <c r="AD21" s="15">
        <f t="shared" si="11"/>
        <v>0</v>
      </c>
      <c r="AE21" s="15">
        <f t="shared" si="11"/>
        <v>0</v>
      </c>
      <c r="AF21" s="15">
        <f t="shared" si="11"/>
        <v>0</v>
      </c>
      <c r="AG21" s="15">
        <f t="shared" si="11"/>
        <v>0</v>
      </c>
      <c r="AH21" s="15">
        <f t="shared" si="11"/>
        <v>0</v>
      </c>
      <c r="AI21" s="15">
        <f t="shared" si="11"/>
        <v>0</v>
      </c>
      <c r="AJ21" s="15">
        <f t="shared" si="11"/>
        <v>0</v>
      </c>
      <c r="AK21" s="15">
        <f t="shared" si="11"/>
        <v>0</v>
      </c>
      <c r="AL21" s="15">
        <f t="shared" si="11"/>
        <v>0</v>
      </c>
      <c r="AM21" s="15">
        <f t="shared" si="11"/>
        <v>0</v>
      </c>
      <c r="AN21" s="15">
        <f t="shared" si="11"/>
        <v>0</v>
      </c>
      <c r="AO21" s="15">
        <f t="shared" si="11"/>
        <v>0</v>
      </c>
      <c r="AP21" s="15">
        <f t="shared" si="11"/>
        <v>0</v>
      </c>
      <c r="AQ21" s="14" t="s">
        <v>0</v>
      </c>
    </row>
    <row r="22" spans="1:43" s="2" customFormat="1" ht="42.75" customHeight="1">
      <c r="A22" s="12" t="s">
        <v>89</v>
      </c>
      <c r="B22" s="13" t="s">
        <v>88</v>
      </c>
      <c r="C22" s="14" t="s">
        <v>1</v>
      </c>
      <c r="D22" s="21">
        <f>D73</f>
        <v>0</v>
      </c>
      <c r="E22" s="21">
        <f t="shared" ref="E22:G24" si="12">E73</f>
        <v>0</v>
      </c>
      <c r="F22" s="21">
        <f t="shared" si="12"/>
        <v>0</v>
      </c>
      <c r="G22" s="21">
        <f t="shared" si="12"/>
        <v>0</v>
      </c>
      <c r="H22" s="15" t="e">
        <f>#REF!</f>
        <v>#REF!</v>
      </c>
      <c r="I22" s="15" t="e">
        <f>#REF!</f>
        <v>#REF!</v>
      </c>
      <c r="J22" s="15">
        <f t="shared" ref="J22:AP24" si="13">J73</f>
        <v>0</v>
      </c>
      <c r="K22" s="15">
        <f t="shared" si="13"/>
        <v>0</v>
      </c>
      <c r="L22" s="15">
        <f t="shared" si="13"/>
        <v>0</v>
      </c>
      <c r="M22" s="15">
        <f t="shared" si="13"/>
        <v>0</v>
      </c>
      <c r="N22" s="15">
        <f t="shared" si="13"/>
        <v>0</v>
      </c>
      <c r="O22" s="15">
        <f t="shared" si="13"/>
        <v>0</v>
      </c>
      <c r="P22" s="15">
        <f t="shared" si="13"/>
        <v>0</v>
      </c>
      <c r="Q22" s="15">
        <f t="shared" si="13"/>
        <v>0</v>
      </c>
      <c r="R22" s="15">
        <f t="shared" si="13"/>
        <v>0</v>
      </c>
      <c r="S22" s="15">
        <f t="shared" si="13"/>
        <v>0</v>
      </c>
      <c r="T22" s="15">
        <f t="shared" si="13"/>
        <v>0</v>
      </c>
      <c r="U22" s="15">
        <f t="shared" si="13"/>
        <v>0</v>
      </c>
      <c r="V22" s="15">
        <f t="shared" si="13"/>
        <v>0</v>
      </c>
      <c r="W22" s="15">
        <f t="shared" si="13"/>
        <v>0</v>
      </c>
      <c r="X22" s="15">
        <f t="shared" si="13"/>
        <v>0</v>
      </c>
      <c r="Y22" s="15">
        <f t="shared" si="13"/>
        <v>0</v>
      </c>
      <c r="Z22" s="15">
        <f t="shared" si="13"/>
        <v>0</v>
      </c>
      <c r="AA22" s="15">
        <f t="shared" si="13"/>
        <v>0</v>
      </c>
      <c r="AB22" s="15">
        <f t="shared" si="13"/>
        <v>0</v>
      </c>
      <c r="AC22" s="15">
        <f t="shared" si="13"/>
        <v>0</v>
      </c>
      <c r="AD22" s="15">
        <f t="shared" si="13"/>
        <v>0</v>
      </c>
      <c r="AE22" s="15">
        <f t="shared" si="13"/>
        <v>0</v>
      </c>
      <c r="AF22" s="15">
        <f t="shared" si="13"/>
        <v>0</v>
      </c>
      <c r="AG22" s="15">
        <f t="shared" si="13"/>
        <v>0</v>
      </c>
      <c r="AH22" s="15">
        <f t="shared" si="13"/>
        <v>0</v>
      </c>
      <c r="AI22" s="15">
        <f t="shared" si="13"/>
        <v>0</v>
      </c>
      <c r="AJ22" s="15">
        <f t="shared" si="13"/>
        <v>0</v>
      </c>
      <c r="AK22" s="15">
        <f t="shared" si="13"/>
        <v>0</v>
      </c>
      <c r="AL22" s="15">
        <f t="shared" si="13"/>
        <v>0</v>
      </c>
      <c r="AM22" s="15">
        <f t="shared" si="13"/>
        <v>0</v>
      </c>
      <c r="AN22" s="15">
        <f t="shared" si="13"/>
        <v>0</v>
      </c>
      <c r="AO22" s="15">
        <f t="shared" si="13"/>
        <v>0</v>
      </c>
      <c r="AP22" s="15">
        <f t="shared" si="13"/>
        <v>0</v>
      </c>
      <c r="AQ22" s="14" t="s">
        <v>0</v>
      </c>
    </row>
    <row r="23" spans="1:43" s="2" customFormat="1" ht="42.75" customHeight="1">
      <c r="A23" s="12" t="s">
        <v>87</v>
      </c>
      <c r="B23" s="13" t="s">
        <v>86</v>
      </c>
      <c r="C23" s="14" t="s">
        <v>1</v>
      </c>
      <c r="D23" s="21">
        <f>D74</f>
        <v>0</v>
      </c>
      <c r="E23" s="21">
        <f t="shared" si="12"/>
        <v>0</v>
      </c>
      <c r="F23" s="21">
        <f t="shared" si="12"/>
        <v>0</v>
      </c>
      <c r="G23" s="21">
        <f t="shared" si="12"/>
        <v>0</v>
      </c>
      <c r="H23" s="15" t="e">
        <f>#REF!</f>
        <v>#REF!</v>
      </c>
      <c r="I23" s="15" t="e">
        <f>#REF!</f>
        <v>#REF!</v>
      </c>
      <c r="J23" s="15">
        <f t="shared" si="13"/>
        <v>0</v>
      </c>
      <c r="K23" s="15">
        <f t="shared" si="13"/>
        <v>0</v>
      </c>
      <c r="L23" s="15">
        <f t="shared" si="13"/>
        <v>0</v>
      </c>
      <c r="M23" s="15">
        <f t="shared" si="13"/>
        <v>0</v>
      </c>
      <c r="N23" s="15">
        <f t="shared" si="13"/>
        <v>0</v>
      </c>
      <c r="O23" s="15">
        <f t="shared" si="13"/>
        <v>0</v>
      </c>
      <c r="P23" s="15">
        <f t="shared" si="13"/>
        <v>0</v>
      </c>
      <c r="Q23" s="15">
        <f t="shared" si="13"/>
        <v>0</v>
      </c>
      <c r="R23" s="15">
        <f t="shared" si="13"/>
        <v>0</v>
      </c>
      <c r="S23" s="15">
        <f t="shared" si="13"/>
        <v>0</v>
      </c>
      <c r="T23" s="15">
        <f t="shared" si="13"/>
        <v>0</v>
      </c>
      <c r="U23" s="15">
        <f t="shared" si="13"/>
        <v>0</v>
      </c>
      <c r="V23" s="15">
        <f t="shared" si="13"/>
        <v>0</v>
      </c>
      <c r="W23" s="15">
        <f t="shared" si="13"/>
        <v>0</v>
      </c>
      <c r="X23" s="15">
        <f t="shared" si="13"/>
        <v>0</v>
      </c>
      <c r="Y23" s="15">
        <f t="shared" si="13"/>
        <v>0</v>
      </c>
      <c r="Z23" s="15">
        <f t="shared" si="13"/>
        <v>0</v>
      </c>
      <c r="AA23" s="15">
        <f t="shared" si="13"/>
        <v>0</v>
      </c>
      <c r="AB23" s="15">
        <f t="shared" si="13"/>
        <v>0</v>
      </c>
      <c r="AC23" s="15">
        <f t="shared" si="13"/>
        <v>0</v>
      </c>
      <c r="AD23" s="15">
        <f t="shared" si="13"/>
        <v>0</v>
      </c>
      <c r="AE23" s="15">
        <f t="shared" si="13"/>
        <v>0</v>
      </c>
      <c r="AF23" s="15">
        <f t="shared" si="13"/>
        <v>0</v>
      </c>
      <c r="AG23" s="15">
        <f t="shared" si="13"/>
        <v>0</v>
      </c>
      <c r="AH23" s="15">
        <f t="shared" si="13"/>
        <v>0</v>
      </c>
      <c r="AI23" s="15">
        <f t="shared" si="13"/>
        <v>0</v>
      </c>
      <c r="AJ23" s="15">
        <f t="shared" si="13"/>
        <v>0</v>
      </c>
      <c r="AK23" s="15">
        <f t="shared" si="13"/>
        <v>0</v>
      </c>
      <c r="AL23" s="15">
        <f t="shared" si="13"/>
        <v>0</v>
      </c>
      <c r="AM23" s="15">
        <f t="shared" si="13"/>
        <v>0</v>
      </c>
      <c r="AN23" s="15">
        <f t="shared" si="13"/>
        <v>0</v>
      </c>
      <c r="AO23" s="15">
        <f t="shared" si="13"/>
        <v>0</v>
      </c>
      <c r="AP23" s="15">
        <f t="shared" si="13"/>
        <v>0</v>
      </c>
      <c r="AQ23" s="14" t="s">
        <v>0</v>
      </c>
    </row>
    <row r="24" spans="1:43" s="2" customFormat="1" ht="42.75" customHeight="1">
      <c r="A24" s="12" t="s">
        <v>85</v>
      </c>
      <c r="B24" s="16" t="s">
        <v>84</v>
      </c>
      <c r="C24" s="14" t="s">
        <v>1</v>
      </c>
      <c r="D24" s="21">
        <f>D75</f>
        <v>0</v>
      </c>
      <c r="E24" s="21">
        <f t="shared" si="12"/>
        <v>0</v>
      </c>
      <c r="F24" s="21">
        <f t="shared" si="12"/>
        <v>0</v>
      </c>
      <c r="G24" s="21">
        <f t="shared" si="12"/>
        <v>0</v>
      </c>
      <c r="H24" s="15" t="e">
        <f>#REF!</f>
        <v>#REF!</v>
      </c>
      <c r="I24" s="15" t="e">
        <f>#REF!</f>
        <v>#REF!</v>
      </c>
      <c r="J24" s="15">
        <f t="shared" si="13"/>
        <v>0</v>
      </c>
      <c r="K24" s="15">
        <f t="shared" si="13"/>
        <v>0</v>
      </c>
      <c r="L24" s="15">
        <f t="shared" si="13"/>
        <v>0</v>
      </c>
      <c r="M24" s="15">
        <f t="shared" si="13"/>
        <v>7.51025835</v>
      </c>
      <c r="N24" s="15">
        <f t="shared" si="13"/>
        <v>0</v>
      </c>
      <c r="O24" s="15">
        <f t="shared" si="13"/>
        <v>0</v>
      </c>
      <c r="P24" s="15">
        <f t="shared" si="13"/>
        <v>0</v>
      </c>
      <c r="Q24" s="15">
        <f t="shared" si="13"/>
        <v>7.51025835</v>
      </c>
      <c r="R24" s="15">
        <f t="shared" si="13"/>
        <v>7.51</v>
      </c>
      <c r="S24" s="15">
        <f t="shared" si="13"/>
        <v>0</v>
      </c>
      <c r="T24" s="15">
        <f t="shared" si="13"/>
        <v>0</v>
      </c>
      <c r="U24" s="15">
        <f t="shared" si="13"/>
        <v>7.51</v>
      </c>
      <c r="V24" s="15">
        <f t="shared" si="13"/>
        <v>0</v>
      </c>
      <c r="W24" s="15" t="str">
        <f t="shared" si="13"/>
        <v>нд</v>
      </c>
      <c r="X24" s="15">
        <f t="shared" si="13"/>
        <v>0</v>
      </c>
      <c r="Y24" s="15" t="str">
        <f t="shared" si="13"/>
        <v>нд</v>
      </c>
      <c r="Z24" s="15">
        <f t="shared" si="13"/>
        <v>7.51025835</v>
      </c>
      <c r="AA24" s="15">
        <f t="shared" si="13"/>
        <v>0</v>
      </c>
      <c r="AB24" s="15">
        <f t="shared" si="13"/>
        <v>7.51</v>
      </c>
      <c r="AC24" s="15">
        <f t="shared" si="13"/>
        <v>0</v>
      </c>
      <c r="AD24" s="15">
        <f t="shared" si="13"/>
        <v>0</v>
      </c>
      <c r="AE24" s="15">
        <f t="shared" si="13"/>
        <v>7.51025835</v>
      </c>
      <c r="AF24" s="15">
        <f t="shared" si="13"/>
        <v>7.51</v>
      </c>
      <c r="AG24" s="15">
        <f t="shared" si="13"/>
        <v>0</v>
      </c>
      <c r="AH24" s="15">
        <f t="shared" si="13"/>
        <v>0</v>
      </c>
      <c r="AI24" s="15">
        <f t="shared" si="13"/>
        <v>0</v>
      </c>
      <c r="AJ24" s="15">
        <f t="shared" si="13"/>
        <v>0</v>
      </c>
      <c r="AK24" s="15">
        <f t="shared" si="13"/>
        <v>0</v>
      </c>
      <c r="AL24" s="15">
        <f t="shared" si="13"/>
        <v>0</v>
      </c>
      <c r="AM24" s="15">
        <f t="shared" si="13"/>
        <v>0</v>
      </c>
      <c r="AN24" s="15">
        <f t="shared" si="13"/>
        <v>0</v>
      </c>
      <c r="AO24" s="15">
        <f t="shared" si="13"/>
        <v>7.51025835</v>
      </c>
      <c r="AP24" s="15">
        <f t="shared" si="13"/>
        <v>7.51</v>
      </c>
      <c r="AQ24" s="14" t="s">
        <v>0</v>
      </c>
    </row>
    <row r="25" spans="1:43" s="2" customFormat="1" ht="42.75" customHeight="1">
      <c r="A25" s="12" t="s">
        <v>83</v>
      </c>
      <c r="B25" s="13" t="s">
        <v>148</v>
      </c>
      <c r="C25" s="14" t="s">
        <v>1</v>
      </c>
      <c r="D25" s="21">
        <f>D18</f>
        <v>0</v>
      </c>
      <c r="E25" s="21">
        <f t="shared" ref="E25:G25" si="14">E18</f>
        <v>0</v>
      </c>
      <c r="F25" s="21">
        <f t="shared" si="14"/>
        <v>0</v>
      </c>
      <c r="G25" s="21">
        <f t="shared" si="14"/>
        <v>0</v>
      </c>
      <c r="H25" s="15" t="e">
        <f t="shared" ref="H25" si="15">H18</f>
        <v>#REF!</v>
      </c>
      <c r="I25" s="15" t="e">
        <f t="shared" ref="I25:AP25" si="16">I18</f>
        <v>#REF!</v>
      </c>
      <c r="J25" s="15">
        <f t="shared" si="16"/>
        <v>2.0788799999999998</v>
      </c>
      <c r="K25" s="15">
        <f t="shared" si="16"/>
        <v>0.49270000000000003</v>
      </c>
      <c r="L25" s="15">
        <f t="shared" si="16"/>
        <v>3.2869299999999999</v>
      </c>
      <c r="M25" s="15">
        <f t="shared" si="16"/>
        <v>287.46505715000001</v>
      </c>
      <c r="N25" s="15">
        <f t="shared" si="16"/>
        <v>21.866241800000001</v>
      </c>
      <c r="O25" s="15">
        <f t="shared" si="16"/>
        <v>258.08855699999998</v>
      </c>
      <c r="P25" s="15">
        <f t="shared" si="16"/>
        <v>0</v>
      </c>
      <c r="Q25" s="15">
        <f t="shared" si="16"/>
        <v>7.51025835</v>
      </c>
      <c r="R25" s="15">
        <f t="shared" si="16"/>
        <v>356.49516800000004</v>
      </c>
      <c r="S25" s="15">
        <f t="shared" si="16"/>
        <v>26.628954</v>
      </c>
      <c r="T25" s="15">
        <f t="shared" si="16"/>
        <v>322.35621400000002</v>
      </c>
      <c r="U25" s="15">
        <f t="shared" si="16"/>
        <v>7.51</v>
      </c>
      <c r="V25" s="15">
        <f t="shared" si="16"/>
        <v>0</v>
      </c>
      <c r="W25" s="15">
        <f t="shared" si="16"/>
        <v>0</v>
      </c>
      <c r="X25" s="15">
        <f t="shared" si="16"/>
        <v>0</v>
      </c>
      <c r="Y25" s="15">
        <f t="shared" si="16"/>
        <v>0</v>
      </c>
      <c r="Z25" s="15">
        <f t="shared" si="16"/>
        <v>285.96105714999999</v>
      </c>
      <c r="AA25" s="15">
        <f t="shared" si="16"/>
        <v>0</v>
      </c>
      <c r="AB25" s="15">
        <f t="shared" si="16"/>
        <v>324.79316799999998</v>
      </c>
      <c r="AC25" s="15">
        <f t="shared" si="16"/>
        <v>0</v>
      </c>
      <c r="AD25" s="15">
        <f t="shared" si="16"/>
        <v>28.41507</v>
      </c>
      <c r="AE25" s="15">
        <f t="shared" si="16"/>
        <v>60.510258350000001</v>
      </c>
      <c r="AF25" s="15">
        <f t="shared" si="16"/>
        <v>13.32574</v>
      </c>
      <c r="AG25" s="15">
        <f t="shared" si="16"/>
        <v>30</v>
      </c>
      <c r="AH25" s="15">
        <f t="shared" si="16"/>
        <v>58.331058999999996</v>
      </c>
      <c r="AI25" s="15">
        <f t="shared" si="16"/>
        <v>12</v>
      </c>
      <c r="AJ25" s="15">
        <f t="shared" si="16"/>
        <v>45.007849999999998</v>
      </c>
      <c r="AK25" s="15">
        <f t="shared" si="16"/>
        <v>48.5</v>
      </c>
      <c r="AL25" s="15">
        <f t="shared" si="16"/>
        <v>48.7</v>
      </c>
      <c r="AM25" s="15">
        <f t="shared" si="16"/>
        <v>115</v>
      </c>
      <c r="AN25" s="15">
        <f t="shared" si="16"/>
        <v>116.505781</v>
      </c>
      <c r="AO25" s="15">
        <f t="shared" si="16"/>
        <v>266.01025835000002</v>
      </c>
      <c r="AP25" s="15">
        <f t="shared" si="16"/>
        <v>277.05468999999999</v>
      </c>
      <c r="AQ25" s="14" t="s">
        <v>0</v>
      </c>
    </row>
    <row r="26" spans="1:43" s="8" customFormat="1" ht="42.75" customHeight="1">
      <c r="A26" s="12" t="s">
        <v>82</v>
      </c>
      <c r="B26" s="13" t="s">
        <v>81</v>
      </c>
      <c r="C26" s="14" t="s">
        <v>1</v>
      </c>
      <c r="D26" s="22">
        <f>D27+D31+D34+D43</f>
        <v>0</v>
      </c>
      <c r="E26" s="22">
        <f t="shared" ref="E26:G26" si="17">E27+E31+E34+E43</f>
        <v>0</v>
      </c>
      <c r="F26" s="22">
        <f t="shared" si="17"/>
        <v>0</v>
      </c>
      <c r="G26" s="22">
        <f t="shared" si="17"/>
        <v>0</v>
      </c>
      <c r="H26" s="19">
        <f t="shared" ref="H26" si="18">H27+H31+H34+H43</f>
        <v>0</v>
      </c>
      <c r="I26" s="19">
        <f t="shared" ref="I26:AP26" si="19">I27+I31+I34+I43</f>
        <v>0</v>
      </c>
      <c r="J26" s="19">
        <f t="shared" si="19"/>
        <v>0</v>
      </c>
      <c r="K26" s="19">
        <f t="shared" si="19"/>
        <v>0</v>
      </c>
      <c r="L26" s="19">
        <f t="shared" si="19"/>
        <v>0</v>
      </c>
      <c r="M26" s="19">
        <f t="shared" si="19"/>
        <v>0</v>
      </c>
      <c r="N26" s="19">
        <f t="shared" si="19"/>
        <v>0</v>
      </c>
      <c r="O26" s="19">
        <f t="shared" si="19"/>
        <v>0</v>
      </c>
      <c r="P26" s="19">
        <f t="shared" si="19"/>
        <v>0</v>
      </c>
      <c r="Q26" s="19">
        <f t="shared" si="19"/>
        <v>0</v>
      </c>
      <c r="R26" s="19">
        <f t="shared" si="19"/>
        <v>0</v>
      </c>
      <c r="S26" s="19">
        <f t="shared" si="19"/>
        <v>0</v>
      </c>
      <c r="T26" s="19">
        <f t="shared" si="19"/>
        <v>0</v>
      </c>
      <c r="U26" s="19">
        <f t="shared" si="19"/>
        <v>0</v>
      </c>
      <c r="V26" s="19">
        <f t="shared" si="19"/>
        <v>0</v>
      </c>
      <c r="W26" s="19">
        <f t="shared" si="19"/>
        <v>0</v>
      </c>
      <c r="X26" s="19">
        <f t="shared" si="19"/>
        <v>0</v>
      </c>
      <c r="Y26" s="19">
        <f t="shared" si="19"/>
        <v>0</v>
      </c>
      <c r="Z26" s="19">
        <f t="shared" si="19"/>
        <v>0</v>
      </c>
      <c r="AA26" s="19">
        <f t="shared" si="19"/>
        <v>0</v>
      </c>
      <c r="AB26" s="19">
        <f t="shared" si="19"/>
        <v>0</v>
      </c>
      <c r="AC26" s="19">
        <f t="shared" si="19"/>
        <v>0</v>
      </c>
      <c r="AD26" s="19">
        <f t="shared" si="19"/>
        <v>0</v>
      </c>
      <c r="AE26" s="19">
        <f t="shared" si="19"/>
        <v>0</v>
      </c>
      <c r="AF26" s="19">
        <f t="shared" si="19"/>
        <v>0</v>
      </c>
      <c r="AG26" s="19">
        <f t="shared" si="19"/>
        <v>0</v>
      </c>
      <c r="AH26" s="19">
        <f t="shared" si="19"/>
        <v>0</v>
      </c>
      <c r="AI26" s="19">
        <f t="shared" si="19"/>
        <v>0</v>
      </c>
      <c r="AJ26" s="19">
        <f t="shared" si="19"/>
        <v>0</v>
      </c>
      <c r="AK26" s="19">
        <f t="shared" si="19"/>
        <v>0</v>
      </c>
      <c r="AL26" s="19">
        <f t="shared" si="19"/>
        <v>0</v>
      </c>
      <c r="AM26" s="19">
        <f t="shared" si="19"/>
        <v>0</v>
      </c>
      <c r="AN26" s="19">
        <f t="shared" si="19"/>
        <v>0</v>
      </c>
      <c r="AO26" s="19">
        <f t="shared" si="19"/>
        <v>0</v>
      </c>
      <c r="AP26" s="19">
        <f t="shared" si="19"/>
        <v>0</v>
      </c>
      <c r="AQ26" s="14" t="s">
        <v>0</v>
      </c>
    </row>
    <row r="27" spans="1:43" s="8" customFormat="1" ht="42.75" customHeight="1">
      <c r="A27" s="12" t="s">
        <v>80</v>
      </c>
      <c r="B27" s="13" t="s">
        <v>79</v>
      </c>
      <c r="C27" s="14" t="s">
        <v>1</v>
      </c>
      <c r="D27" s="22">
        <f>D28+D29+D30</f>
        <v>0</v>
      </c>
      <c r="E27" s="22">
        <f t="shared" ref="E27:G27" si="20">E28+E29+E30</f>
        <v>0</v>
      </c>
      <c r="F27" s="22">
        <f t="shared" si="20"/>
        <v>0</v>
      </c>
      <c r="G27" s="22">
        <f t="shared" si="20"/>
        <v>0</v>
      </c>
      <c r="H27" s="19">
        <f t="shared" ref="H27" si="21">H28+H29+H30</f>
        <v>0</v>
      </c>
      <c r="I27" s="19">
        <f t="shared" ref="I27:AP27" si="22">I28+I29+I30</f>
        <v>0</v>
      </c>
      <c r="J27" s="19">
        <f t="shared" si="22"/>
        <v>0</v>
      </c>
      <c r="K27" s="19">
        <f t="shared" si="22"/>
        <v>0</v>
      </c>
      <c r="L27" s="19">
        <f t="shared" si="22"/>
        <v>0</v>
      </c>
      <c r="M27" s="19">
        <f t="shared" si="22"/>
        <v>0</v>
      </c>
      <c r="N27" s="19">
        <f t="shared" si="22"/>
        <v>0</v>
      </c>
      <c r="O27" s="19">
        <f t="shared" si="22"/>
        <v>0</v>
      </c>
      <c r="P27" s="19">
        <f t="shared" si="22"/>
        <v>0</v>
      </c>
      <c r="Q27" s="19">
        <f t="shared" si="22"/>
        <v>0</v>
      </c>
      <c r="R27" s="19">
        <f t="shared" si="22"/>
        <v>0</v>
      </c>
      <c r="S27" s="19">
        <f t="shared" si="22"/>
        <v>0</v>
      </c>
      <c r="T27" s="19">
        <f t="shared" si="22"/>
        <v>0</v>
      </c>
      <c r="U27" s="19">
        <f t="shared" si="22"/>
        <v>0</v>
      </c>
      <c r="V27" s="19">
        <f t="shared" si="22"/>
        <v>0</v>
      </c>
      <c r="W27" s="19">
        <f t="shared" si="22"/>
        <v>0</v>
      </c>
      <c r="X27" s="19">
        <f t="shared" si="22"/>
        <v>0</v>
      </c>
      <c r="Y27" s="19">
        <f t="shared" si="22"/>
        <v>0</v>
      </c>
      <c r="Z27" s="19">
        <f t="shared" si="22"/>
        <v>0</v>
      </c>
      <c r="AA27" s="19">
        <f t="shared" si="22"/>
        <v>0</v>
      </c>
      <c r="AB27" s="19">
        <f t="shared" si="22"/>
        <v>0</v>
      </c>
      <c r="AC27" s="19">
        <f t="shared" si="22"/>
        <v>0</v>
      </c>
      <c r="AD27" s="19">
        <f t="shared" si="22"/>
        <v>0</v>
      </c>
      <c r="AE27" s="19">
        <f t="shared" si="22"/>
        <v>0</v>
      </c>
      <c r="AF27" s="19">
        <f t="shared" si="22"/>
        <v>0</v>
      </c>
      <c r="AG27" s="19">
        <f t="shared" si="22"/>
        <v>0</v>
      </c>
      <c r="AH27" s="19">
        <f t="shared" si="22"/>
        <v>0</v>
      </c>
      <c r="AI27" s="19">
        <f t="shared" si="22"/>
        <v>0</v>
      </c>
      <c r="AJ27" s="19">
        <f t="shared" si="22"/>
        <v>0</v>
      </c>
      <c r="AK27" s="19">
        <f t="shared" si="22"/>
        <v>0</v>
      </c>
      <c r="AL27" s="19">
        <f t="shared" si="22"/>
        <v>0</v>
      </c>
      <c r="AM27" s="19">
        <f t="shared" si="22"/>
        <v>0</v>
      </c>
      <c r="AN27" s="19">
        <f t="shared" si="22"/>
        <v>0</v>
      </c>
      <c r="AO27" s="19">
        <f t="shared" si="22"/>
        <v>0</v>
      </c>
      <c r="AP27" s="19">
        <f t="shared" si="22"/>
        <v>0</v>
      </c>
      <c r="AQ27" s="14" t="s">
        <v>0</v>
      </c>
    </row>
    <row r="28" spans="1:43" s="8" customFormat="1" ht="42.75" customHeight="1">
      <c r="A28" s="12" t="s">
        <v>78</v>
      </c>
      <c r="B28" s="13" t="s">
        <v>77</v>
      </c>
      <c r="C28" s="14" t="s">
        <v>1</v>
      </c>
      <c r="D28" s="22">
        <v>0</v>
      </c>
      <c r="E28" s="22">
        <v>0</v>
      </c>
      <c r="F28" s="22">
        <v>0</v>
      </c>
      <c r="G28" s="22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4" t="s">
        <v>0</v>
      </c>
    </row>
    <row r="29" spans="1:43" s="8" customFormat="1" ht="42.75" customHeight="1">
      <c r="A29" s="12" t="s">
        <v>76</v>
      </c>
      <c r="B29" s="13" t="s">
        <v>75</v>
      </c>
      <c r="C29" s="14" t="s">
        <v>1</v>
      </c>
      <c r="D29" s="22">
        <v>0</v>
      </c>
      <c r="E29" s="22">
        <v>0</v>
      </c>
      <c r="F29" s="22">
        <v>0</v>
      </c>
      <c r="G29" s="22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4" t="s">
        <v>0</v>
      </c>
    </row>
    <row r="30" spans="1:43" s="8" customFormat="1" ht="42.75" customHeight="1">
      <c r="A30" s="12" t="s">
        <v>74</v>
      </c>
      <c r="B30" s="13" t="s">
        <v>73</v>
      </c>
      <c r="C30" s="14" t="s">
        <v>1</v>
      </c>
      <c r="D30" s="22">
        <v>0</v>
      </c>
      <c r="E30" s="22">
        <v>0</v>
      </c>
      <c r="F30" s="22">
        <v>0</v>
      </c>
      <c r="G30" s="22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4" t="s">
        <v>0</v>
      </c>
    </row>
    <row r="31" spans="1:43" s="8" customFormat="1" ht="42.75" customHeight="1">
      <c r="A31" s="12" t="s">
        <v>72</v>
      </c>
      <c r="B31" s="13" t="s">
        <v>71</v>
      </c>
      <c r="C31" s="14" t="s">
        <v>1</v>
      </c>
      <c r="D31" s="22">
        <f>D32+D33</f>
        <v>0</v>
      </c>
      <c r="E31" s="22">
        <f t="shared" ref="E31:G31" si="23">E32+E33</f>
        <v>0</v>
      </c>
      <c r="F31" s="22">
        <f t="shared" si="23"/>
        <v>0</v>
      </c>
      <c r="G31" s="22">
        <f t="shared" si="23"/>
        <v>0</v>
      </c>
      <c r="H31" s="19">
        <f t="shared" ref="H31" si="24">H32+H33</f>
        <v>0</v>
      </c>
      <c r="I31" s="19">
        <f t="shared" ref="I31:AP31" si="25">I32+I33</f>
        <v>0</v>
      </c>
      <c r="J31" s="19">
        <f t="shared" si="25"/>
        <v>0</v>
      </c>
      <c r="K31" s="19">
        <f t="shared" si="25"/>
        <v>0</v>
      </c>
      <c r="L31" s="19">
        <f t="shared" si="25"/>
        <v>0</v>
      </c>
      <c r="M31" s="19">
        <f t="shared" si="25"/>
        <v>0</v>
      </c>
      <c r="N31" s="19">
        <f t="shared" si="25"/>
        <v>0</v>
      </c>
      <c r="O31" s="19">
        <f t="shared" si="25"/>
        <v>0</v>
      </c>
      <c r="P31" s="19">
        <f t="shared" si="25"/>
        <v>0</v>
      </c>
      <c r="Q31" s="19">
        <f t="shared" si="25"/>
        <v>0</v>
      </c>
      <c r="R31" s="19">
        <f t="shared" si="25"/>
        <v>0</v>
      </c>
      <c r="S31" s="19">
        <f t="shared" si="25"/>
        <v>0</v>
      </c>
      <c r="T31" s="19">
        <f t="shared" si="25"/>
        <v>0</v>
      </c>
      <c r="U31" s="19">
        <f t="shared" si="25"/>
        <v>0</v>
      </c>
      <c r="V31" s="19">
        <f t="shared" si="25"/>
        <v>0</v>
      </c>
      <c r="W31" s="19">
        <f t="shared" si="25"/>
        <v>0</v>
      </c>
      <c r="X31" s="19">
        <f t="shared" si="25"/>
        <v>0</v>
      </c>
      <c r="Y31" s="19">
        <f t="shared" si="25"/>
        <v>0</v>
      </c>
      <c r="Z31" s="19">
        <f t="shared" si="25"/>
        <v>0</v>
      </c>
      <c r="AA31" s="19">
        <f t="shared" si="25"/>
        <v>0</v>
      </c>
      <c r="AB31" s="19">
        <f t="shared" si="25"/>
        <v>0</v>
      </c>
      <c r="AC31" s="19">
        <f t="shared" si="25"/>
        <v>0</v>
      </c>
      <c r="AD31" s="19">
        <f t="shared" si="25"/>
        <v>0</v>
      </c>
      <c r="AE31" s="19">
        <f t="shared" si="25"/>
        <v>0</v>
      </c>
      <c r="AF31" s="19">
        <f t="shared" si="25"/>
        <v>0</v>
      </c>
      <c r="AG31" s="19">
        <f t="shared" si="25"/>
        <v>0</v>
      </c>
      <c r="AH31" s="19">
        <f t="shared" si="25"/>
        <v>0</v>
      </c>
      <c r="AI31" s="19">
        <f t="shared" si="25"/>
        <v>0</v>
      </c>
      <c r="AJ31" s="19">
        <f t="shared" si="25"/>
        <v>0</v>
      </c>
      <c r="AK31" s="19">
        <f t="shared" si="25"/>
        <v>0</v>
      </c>
      <c r="AL31" s="19">
        <f t="shared" si="25"/>
        <v>0</v>
      </c>
      <c r="AM31" s="19">
        <f t="shared" si="25"/>
        <v>0</v>
      </c>
      <c r="AN31" s="19">
        <f t="shared" si="25"/>
        <v>0</v>
      </c>
      <c r="AO31" s="19">
        <f t="shared" si="25"/>
        <v>0</v>
      </c>
      <c r="AP31" s="19">
        <f t="shared" si="25"/>
        <v>0</v>
      </c>
      <c r="AQ31" s="14" t="s">
        <v>0</v>
      </c>
    </row>
    <row r="32" spans="1:43" s="8" customFormat="1" ht="42.75" customHeight="1">
      <c r="A32" s="12" t="s">
        <v>70</v>
      </c>
      <c r="B32" s="13" t="s">
        <v>69</v>
      </c>
      <c r="C32" s="14" t="s">
        <v>1</v>
      </c>
      <c r="D32" s="22">
        <v>0</v>
      </c>
      <c r="E32" s="22">
        <v>0</v>
      </c>
      <c r="F32" s="22">
        <v>0</v>
      </c>
      <c r="G32" s="22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4" t="s">
        <v>0</v>
      </c>
    </row>
    <row r="33" spans="1:43" s="8" customFormat="1" ht="42.75" customHeight="1">
      <c r="A33" s="12" t="s">
        <v>68</v>
      </c>
      <c r="B33" s="13" t="s">
        <v>67</v>
      </c>
      <c r="C33" s="14" t="s">
        <v>1</v>
      </c>
      <c r="D33" s="22">
        <v>0</v>
      </c>
      <c r="E33" s="22">
        <v>0</v>
      </c>
      <c r="F33" s="22">
        <v>0</v>
      </c>
      <c r="G33" s="22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4" t="s">
        <v>0</v>
      </c>
    </row>
    <row r="34" spans="1:43" s="8" customFormat="1" ht="42.75" customHeight="1">
      <c r="A34" s="12" t="s">
        <v>66</v>
      </c>
      <c r="B34" s="13" t="s">
        <v>65</v>
      </c>
      <c r="C34" s="14" t="s">
        <v>1</v>
      </c>
      <c r="D34" s="22">
        <f>D35+D39</f>
        <v>0</v>
      </c>
      <c r="E34" s="22">
        <f t="shared" ref="E34:G34" si="26">E35+E39</f>
        <v>0</v>
      </c>
      <c r="F34" s="22">
        <f t="shared" si="26"/>
        <v>0</v>
      </c>
      <c r="G34" s="22">
        <f t="shared" si="26"/>
        <v>0</v>
      </c>
      <c r="H34" s="19">
        <f t="shared" ref="H34" si="27">H35+H39</f>
        <v>0</v>
      </c>
      <c r="I34" s="19">
        <f t="shared" ref="I34:AP34" si="28">I35+I39</f>
        <v>0</v>
      </c>
      <c r="J34" s="19">
        <f t="shared" si="28"/>
        <v>0</v>
      </c>
      <c r="K34" s="19">
        <f t="shared" si="28"/>
        <v>0</v>
      </c>
      <c r="L34" s="19">
        <f t="shared" si="28"/>
        <v>0</v>
      </c>
      <c r="M34" s="19">
        <f t="shared" si="28"/>
        <v>0</v>
      </c>
      <c r="N34" s="19">
        <f t="shared" si="28"/>
        <v>0</v>
      </c>
      <c r="O34" s="19">
        <f t="shared" si="28"/>
        <v>0</v>
      </c>
      <c r="P34" s="19">
        <f t="shared" si="28"/>
        <v>0</v>
      </c>
      <c r="Q34" s="19">
        <f t="shared" si="28"/>
        <v>0</v>
      </c>
      <c r="R34" s="19">
        <f t="shared" si="28"/>
        <v>0</v>
      </c>
      <c r="S34" s="19">
        <f t="shared" si="28"/>
        <v>0</v>
      </c>
      <c r="T34" s="19">
        <f t="shared" si="28"/>
        <v>0</v>
      </c>
      <c r="U34" s="19">
        <f t="shared" si="28"/>
        <v>0</v>
      </c>
      <c r="V34" s="19">
        <f t="shared" si="28"/>
        <v>0</v>
      </c>
      <c r="W34" s="19">
        <f t="shared" si="28"/>
        <v>0</v>
      </c>
      <c r="X34" s="19">
        <f t="shared" si="28"/>
        <v>0</v>
      </c>
      <c r="Y34" s="19">
        <f t="shared" si="28"/>
        <v>0</v>
      </c>
      <c r="Z34" s="19">
        <f t="shared" si="28"/>
        <v>0</v>
      </c>
      <c r="AA34" s="19">
        <f t="shared" si="28"/>
        <v>0</v>
      </c>
      <c r="AB34" s="19">
        <f t="shared" si="28"/>
        <v>0</v>
      </c>
      <c r="AC34" s="19">
        <f t="shared" si="28"/>
        <v>0</v>
      </c>
      <c r="AD34" s="19">
        <f t="shared" si="28"/>
        <v>0</v>
      </c>
      <c r="AE34" s="19">
        <f t="shared" si="28"/>
        <v>0</v>
      </c>
      <c r="AF34" s="19">
        <f t="shared" si="28"/>
        <v>0</v>
      </c>
      <c r="AG34" s="19">
        <f t="shared" si="28"/>
        <v>0</v>
      </c>
      <c r="AH34" s="19">
        <f t="shared" si="28"/>
        <v>0</v>
      </c>
      <c r="AI34" s="19">
        <f t="shared" si="28"/>
        <v>0</v>
      </c>
      <c r="AJ34" s="19">
        <f t="shared" si="28"/>
        <v>0</v>
      </c>
      <c r="AK34" s="19">
        <f t="shared" si="28"/>
        <v>0</v>
      </c>
      <c r="AL34" s="19">
        <f t="shared" si="28"/>
        <v>0</v>
      </c>
      <c r="AM34" s="19">
        <f t="shared" si="28"/>
        <v>0</v>
      </c>
      <c r="AN34" s="19">
        <f t="shared" si="28"/>
        <v>0</v>
      </c>
      <c r="AO34" s="19">
        <f t="shared" si="28"/>
        <v>0</v>
      </c>
      <c r="AP34" s="19">
        <f t="shared" si="28"/>
        <v>0</v>
      </c>
      <c r="AQ34" s="14" t="s">
        <v>0</v>
      </c>
    </row>
    <row r="35" spans="1:43" s="8" customFormat="1" ht="42.75" customHeight="1">
      <c r="A35" s="12" t="s">
        <v>64</v>
      </c>
      <c r="B35" s="13" t="s">
        <v>62</v>
      </c>
      <c r="C35" s="14" t="s">
        <v>1</v>
      </c>
      <c r="D35" s="22">
        <f>D36+D37+D38</f>
        <v>0</v>
      </c>
      <c r="E35" s="22">
        <f t="shared" ref="E35:G35" si="29">E36+E37+E38</f>
        <v>0</v>
      </c>
      <c r="F35" s="22">
        <f t="shared" si="29"/>
        <v>0</v>
      </c>
      <c r="G35" s="22">
        <f t="shared" si="29"/>
        <v>0</v>
      </c>
      <c r="H35" s="19">
        <f t="shared" ref="H35" si="30">H36+H37+H38</f>
        <v>0</v>
      </c>
      <c r="I35" s="19">
        <f t="shared" ref="I35:AP35" si="31">I36+I37+I38</f>
        <v>0</v>
      </c>
      <c r="J35" s="19">
        <f t="shared" si="31"/>
        <v>0</v>
      </c>
      <c r="K35" s="19">
        <f t="shared" si="31"/>
        <v>0</v>
      </c>
      <c r="L35" s="19">
        <f t="shared" si="31"/>
        <v>0</v>
      </c>
      <c r="M35" s="19">
        <f t="shared" si="31"/>
        <v>0</v>
      </c>
      <c r="N35" s="19">
        <f t="shared" si="31"/>
        <v>0</v>
      </c>
      <c r="O35" s="19">
        <f t="shared" si="31"/>
        <v>0</v>
      </c>
      <c r="P35" s="19">
        <f t="shared" si="31"/>
        <v>0</v>
      </c>
      <c r="Q35" s="19">
        <f t="shared" si="31"/>
        <v>0</v>
      </c>
      <c r="R35" s="19">
        <f t="shared" si="31"/>
        <v>0</v>
      </c>
      <c r="S35" s="19">
        <f t="shared" si="31"/>
        <v>0</v>
      </c>
      <c r="T35" s="19">
        <f t="shared" si="31"/>
        <v>0</v>
      </c>
      <c r="U35" s="19">
        <f t="shared" si="31"/>
        <v>0</v>
      </c>
      <c r="V35" s="19">
        <f t="shared" si="31"/>
        <v>0</v>
      </c>
      <c r="W35" s="19">
        <f t="shared" si="31"/>
        <v>0</v>
      </c>
      <c r="X35" s="19">
        <f t="shared" si="31"/>
        <v>0</v>
      </c>
      <c r="Y35" s="19">
        <f t="shared" si="31"/>
        <v>0</v>
      </c>
      <c r="Z35" s="19">
        <f t="shared" si="31"/>
        <v>0</v>
      </c>
      <c r="AA35" s="19">
        <f t="shared" si="31"/>
        <v>0</v>
      </c>
      <c r="AB35" s="19">
        <f t="shared" si="31"/>
        <v>0</v>
      </c>
      <c r="AC35" s="19">
        <f t="shared" si="31"/>
        <v>0</v>
      </c>
      <c r="AD35" s="19">
        <f t="shared" si="31"/>
        <v>0</v>
      </c>
      <c r="AE35" s="19">
        <f t="shared" si="31"/>
        <v>0</v>
      </c>
      <c r="AF35" s="19">
        <f t="shared" si="31"/>
        <v>0</v>
      </c>
      <c r="AG35" s="19">
        <f t="shared" si="31"/>
        <v>0</v>
      </c>
      <c r="AH35" s="19">
        <f t="shared" si="31"/>
        <v>0</v>
      </c>
      <c r="AI35" s="19">
        <f t="shared" si="31"/>
        <v>0</v>
      </c>
      <c r="AJ35" s="19">
        <f t="shared" si="31"/>
        <v>0</v>
      </c>
      <c r="AK35" s="19">
        <f t="shared" si="31"/>
        <v>0</v>
      </c>
      <c r="AL35" s="19">
        <f t="shared" si="31"/>
        <v>0</v>
      </c>
      <c r="AM35" s="19">
        <f t="shared" si="31"/>
        <v>0</v>
      </c>
      <c r="AN35" s="19">
        <f t="shared" si="31"/>
        <v>0</v>
      </c>
      <c r="AO35" s="19">
        <f t="shared" si="31"/>
        <v>0</v>
      </c>
      <c r="AP35" s="19">
        <f t="shared" si="31"/>
        <v>0</v>
      </c>
      <c r="AQ35" s="14" t="s">
        <v>0</v>
      </c>
    </row>
    <row r="36" spans="1:43" s="8" customFormat="1" ht="42.75" customHeight="1">
      <c r="A36" s="12" t="s">
        <v>64</v>
      </c>
      <c r="B36" s="13" t="s">
        <v>61</v>
      </c>
      <c r="C36" s="14" t="s">
        <v>1</v>
      </c>
      <c r="D36" s="22">
        <v>0</v>
      </c>
      <c r="E36" s="22">
        <v>0</v>
      </c>
      <c r="F36" s="22">
        <v>0</v>
      </c>
      <c r="G36" s="22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4" t="s">
        <v>0</v>
      </c>
    </row>
    <row r="37" spans="1:43" s="8" customFormat="1" ht="42.75" customHeight="1">
      <c r="A37" s="12" t="s">
        <v>64</v>
      </c>
      <c r="B37" s="13" t="s">
        <v>60</v>
      </c>
      <c r="C37" s="14" t="s">
        <v>1</v>
      </c>
      <c r="D37" s="22">
        <v>0</v>
      </c>
      <c r="E37" s="22">
        <v>0</v>
      </c>
      <c r="F37" s="22">
        <v>0</v>
      </c>
      <c r="G37" s="22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4" t="s">
        <v>0</v>
      </c>
    </row>
    <row r="38" spans="1:43" s="8" customFormat="1" ht="42.75" customHeight="1">
      <c r="A38" s="12" t="s">
        <v>64</v>
      </c>
      <c r="B38" s="13" t="s">
        <v>63</v>
      </c>
      <c r="C38" s="14" t="s">
        <v>1</v>
      </c>
      <c r="D38" s="22">
        <v>0</v>
      </c>
      <c r="E38" s="22">
        <v>0</v>
      </c>
      <c r="F38" s="22">
        <v>0</v>
      </c>
      <c r="G38" s="22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4" t="s">
        <v>0</v>
      </c>
    </row>
    <row r="39" spans="1:43" s="8" customFormat="1" ht="42.75" customHeight="1">
      <c r="A39" s="12" t="s">
        <v>59</v>
      </c>
      <c r="B39" s="13" t="s">
        <v>62</v>
      </c>
      <c r="C39" s="14" t="s">
        <v>1</v>
      </c>
      <c r="D39" s="22">
        <f>D40+D41+D42</f>
        <v>0</v>
      </c>
      <c r="E39" s="22">
        <f t="shared" ref="E39:G39" si="32">E40+E41+E42</f>
        <v>0</v>
      </c>
      <c r="F39" s="22">
        <f t="shared" si="32"/>
        <v>0</v>
      </c>
      <c r="G39" s="22">
        <f t="shared" si="32"/>
        <v>0</v>
      </c>
      <c r="H39" s="19">
        <f t="shared" ref="H39" si="33">H40+H41+H42</f>
        <v>0</v>
      </c>
      <c r="I39" s="19">
        <f t="shared" ref="I39:AP39" si="34">I40+I41+I42</f>
        <v>0</v>
      </c>
      <c r="J39" s="19">
        <f t="shared" si="34"/>
        <v>0</v>
      </c>
      <c r="K39" s="19">
        <f t="shared" si="34"/>
        <v>0</v>
      </c>
      <c r="L39" s="19">
        <f t="shared" si="34"/>
        <v>0</v>
      </c>
      <c r="M39" s="19">
        <f t="shared" si="34"/>
        <v>0</v>
      </c>
      <c r="N39" s="19">
        <f t="shared" si="34"/>
        <v>0</v>
      </c>
      <c r="O39" s="19">
        <f t="shared" si="34"/>
        <v>0</v>
      </c>
      <c r="P39" s="19">
        <f t="shared" si="34"/>
        <v>0</v>
      </c>
      <c r="Q39" s="19">
        <f t="shared" si="34"/>
        <v>0</v>
      </c>
      <c r="R39" s="19">
        <f t="shared" si="34"/>
        <v>0</v>
      </c>
      <c r="S39" s="19">
        <f t="shared" si="34"/>
        <v>0</v>
      </c>
      <c r="T39" s="19">
        <f t="shared" si="34"/>
        <v>0</v>
      </c>
      <c r="U39" s="19">
        <f t="shared" si="34"/>
        <v>0</v>
      </c>
      <c r="V39" s="19">
        <f t="shared" si="34"/>
        <v>0</v>
      </c>
      <c r="W39" s="19">
        <f t="shared" si="34"/>
        <v>0</v>
      </c>
      <c r="X39" s="19">
        <f t="shared" si="34"/>
        <v>0</v>
      </c>
      <c r="Y39" s="19">
        <f t="shared" si="34"/>
        <v>0</v>
      </c>
      <c r="Z39" s="19">
        <f t="shared" si="34"/>
        <v>0</v>
      </c>
      <c r="AA39" s="19">
        <f t="shared" si="34"/>
        <v>0</v>
      </c>
      <c r="AB39" s="19">
        <f t="shared" si="34"/>
        <v>0</v>
      </c>
      <c r="AC39" s="19">
        <f t="shared" si="34"/>
        <v>0</v>
      </c>
      <c r="AD39" s="19">
        <f t="shared" si="34"/>
        <v>0</v>
      </c>
      <c r="AE39" s="19">
        <f t="shared" si="34"/>
        <v>0</v>
      </c>
      <c r="AF39" s="19">
        <f t="shared" si="34"/>
        <v>0</v>
      </c>
      <c r="AG39" s="19">
        <f t="shared" si="34"/>
        <v>0</v>
      </c>
      <c r="AH39" s="19">
        <f t="shared" si="34"/>
        <v>0</v>
      </c>
      <c r="AI39" s="19">
        <f t="shared" si="34"/>
        <v>0</v>
      </c>
      <c r="AJ39" s="19">
        <f t="shared" si="34"/>
        <v>0</v>
      </c>
      <c r="AK39" s="19">
        <f t="shared" si="34"/>
        <v>0</v>
      </c>
      <c r="AL39" s="19">
        <f t="shared" si="34"/>
        <v>0</v>
      </c>
      <c r="AM39" s="19">
        <f t="shared" si="34"/>
        <v>0</v>
      </c>
      <c r="AN39" s="19">
        <f t="shared" si="34"/>
        <v>0</v>
      </c>
      <c r="AO39" s="19">
        <f t="shared" si="34"/>
        <v>0</v>
      </c>
      <c r="AP39" s="19">
        <f t="shared" si="34"/>
        <v>0</v>
      </c>
      <c r="AQ39" s="14" t="s">
        <v>0</v>
      </c>
    </row>
    <row r="40" spans="1:43" s="8" customFormat="1" ht="42.75" customHeight="1">
      <c r="A40" s="12" t="s">
        <v>59</v>
      </c>
      <c r="B40" s="13" t="s">
        <v>61</v>
      </c>
      <c r="C40" s="14" t="s">
        <v>1</v>
      </c>
      <c r="D40" s="22">
        <v>0</v>
      </c>
      <c r="E40" s="22">
        <v>0</v>
      </c>
      <c r="F40" s="22">
        <v>0</v>
      </c>
      <c r="G40" s="22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4" t="s">
        <v>0</v>
      </c>
    </row>
    <row r="41" spans="1:43" s="8" customFormat="1" ht="42.75" customHeight="1">
      <c r="A41" s="12" t="s">
        <v>59</v>
      </c>
      <c r="B41" s="13" t="s">
        <v>60</v>
      </c>
      <c r="C41" s="14" t="s">
        <v>1</v>
      </c>
      <c r="D41" s="22">
        <v>0</v>
      </c>
      <c r="E41" s="22">
        <v>0</v>
      </c>
      <c r="F41" s="22">
        <v>0</v>
      </c>
      <c r="G41" s="22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4" t="s">
        <v>0</v>
      </c>
    </row>
    <row r="42" spans="1:43" s="8" customFormat="1" ht="42.75" customHeight="1">
      <c r="A42" s="12" t="s">
        <v>59</v>
      </c>
      <c r="B42" s="13" t="s">
        <v>58</v>
      </c>
      <c r="C42" s="14" t="s">
        <v>1</v>
      </c>
      <c r="D42" s="22">
        <v>0</v>
      </c>
      <c r="E42" s="22">
        <v>0</v>
      </c>
      <c r="F42" s="22">
        <v>0</v>
      </c>
      <c r="G42" s="22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4" t="s">
        <v>0</v>
      </c>
    </row>
    <row r="43" spans="1:43" s="8" customFormat="1" ht="42.75" customHeight="1">
      <c r="A43" s="12" t="s">
        <v>57</v>
      </c>
      <c r="B43" s="13" t="s">
        <v>56</v>
      </c>
      <c r="C43" s="14" t="s">
        <v>1</v>
      </c>
      <c r="D43" s="22">
        <f>D44+D45</f>
        <v>0</v>
      </c>
      <c r="E43" s="22">
        <f t="shared" ref="E43:G43" si="35">E44+E45</f>
        <v>0</v>
      </c>
      <c r="F43" s="22">
        <f t="shared" si="35"/>
        <v>0</v>
      </c>
      <c r="G43" s="22">
        <f t="shared" si="35"/>
        <v>0</v>
      </c>
      <c r="H43" s="19">
        <f t="shared" ref="H43" si="36">H44+H45</f>
        <v>0</v>
      </c>
      <c r="I43" s="19">
        <f t="shared" ref="I43:AP43" si="37">I44+I45</f>
        <v>0</v>
      </c>
      <c r="J43" s="19">
        <f t="shared" si="37"/>
        <v>0</v>
      </c>
      <c r="K43" s="19">
        <f t="shared" si="37"/>
        <v>0</v>
      </c>
      <c r="L43" s="19">
        <f t="shared" si="37"/>
        <v>0</v>
      </c>
      <c r="M43" s="19">
        <f t="shared" si="37"/>
        <v>0</v>
      </c>
      <c r="N43" s="19">
        <f t="shared" si="37"/>
        <v>0</v>
      </c>
      <c r="O43" s="19">
        <f t="shared" si="37"/>
        <v>0</v>
      </c>
      <c r="P43" s="19">
        <f t="shared" si="37"/>
        <v>0</v>
      </c>
      <c r="Q43" s="19">
        <f t="shared" si="37"/>
        <v>0</v>
      </c>
      <c r="R43" s="19">
        <f t="shared" si="37"/>
        <v>0</v>
      </c>
      <c r="S43" s="19">
        <f t="shared" si="37"/>
        <v>0</v>
      </c>
      <c r="T43" s="19">
        <f t="shared" si="37"/>
        <v>0</v>
      </c>
      <c r="U43" s="19">
        <f t="shared" si="37"/>
        <v>0</v>
      </c>
      <c r="V43" s="19">
        <f t="shared" si="37"/>
        <v>0</v>
      </c>
      <c r="W43" s="19">
        <f t="shared" si="37"/>
        <v>0</v>
      </c>
      <c r="X43" s="19">
        <f t="shared" si="37"/>
        <v>0</v>
      </c>
      <c r="Y43" s="19">
        <f t="shared" si="37"/>
        <v>0</v>
      </c>
      <c r="Z43" s="19">
        <f t="shared" si="37"/>
        <v>0</v>
      </c>
      <c r="AA43" s="19">
        <f t="shared" si="37"/>
        <v>0</v>
      </c>
      <c r="AB43" s="19">
        <f t="shared" si="37"/>
        <v>0</v>
      </c>
      <c r="AC43" s="19">
        <f t="shared" si="37"/>
        <v>0</v>
      </c>
      <c r="AD43" s="19">
        <f t="shared" si="37"/>
        <v>0</v>
      </c>
      <c r="AE43" s="19">
        <f t="shared" si="37"/>
        <v>0</v>
      </c>
      <c r="AF43" s="19">
        <f t="shared" si="37"/>
        <v>0</v>
      </c>
      <c r="AG43" s="19">
        <f t="shared" si="37"/>
        <v>0</v>
      </c>
      <c r="AH43" s="19">
        <f t="shared" si="37"/>
        <v>0</v>
      </c>
      <c r="AI43" s="19">
        <f t="shared" si="37"/>
        <v>0</v>
      </c>
      <c r="AJ43" s="19">
        <f t="shared" si="37"/>
        <v>0</v>
      </c>
      <c r="AK43" s="19">
        <f t="shared" si="37"/>
        <v>0</v>
      </c>
      <c r="AL43" s="19">
        <f t="shared" si="37"/>
        <v>0</v>
      </c>
      <c r="AM43" s="19">
        <f t="shared" si="37"/>
        <v>0</v>
      </c>
      <c r="AN43" s="19">
        <f t="shared" si="37"/>
        <v>0</v>
      </c>
      <c r="AO43" s="19">
        <f t="shared" si="37"/>
        <v>0</v>
      </c>
      <c r="AP43" s="19">
        <f t="shared" si="37"/>
        <v>0</v>
      </c>
      <c r="AQ43" s="14" t="s">
        <v>0</v>
      </c>
    </row>
    <row r="44" spans="1:43" s="8" customFormat="1" ht="42.75" customHeight="1">
      <c r="A44" s="12" t="s">
        <v>55</v>
      </c>
      <c r="B44" s="13" t="s">
        <v>54</v>
      </c>
      <c r="C44" s="14" t="s">
        <v>1</v>
      </c>
      <c r="D44" s="22">
        <v>0</v>
      </c>
      <c r="E44" s="22">
        <v>0</v>
      </c>
      <c r="F44" s="22">
        <v>0</v>
      </c>
      <c r="G44" s="22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4" t="s">
        <v>0</v>
      </c>
    </row>
    <row r="45" spans="1:43" s="8" customFormat="1" ht="42.75" customHeight="1">
      <c r="A45" s="12" t="s">
        <v>53</v>
      </c>
      <c r="B45" s="13" t="s">
        <v>52</v>
      </c>
      <c r="C45" s="14" t="s">
        <v>1</v>
      </c>
      <c r="D45" s="22">
        <v>0</v>
      </c>
      <c r="E45" s="22">
        <v>0</v>
      </c>
      <c r="F45" s="22">
        <v>0</v>
      </c>
      <c r="G45" s="22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4" t="s">
        <v>0</v>
      </c>
    </row>
    <row r="46" spans="1:43" s="8" customFormat="1" ht="42.75" customHeight="1">
      <c r="A46" s="12" t="s">
        <v>51</v>
      </c>
      <c r="B46" s="13" t="s">
        <v>50</v>
      </c>
      <c r="C46" s="14" t="s">
        <v>1</v>
      </c>
      <c r="D46" s="21">
        <f>D47+D52+D58+D67</f>
        <v>0</v>
      </c>
      <c r="E46" s="21">
        <f>E47+E52+E58+E67</f>
        <v>0</v>
      </c>
      <c r="F46" s="21">
        <f>F47+F52+F58+F67</f>
        <v>0</v>
      </c>
      <c r="G46" s="21">
        <f>G47+G52+G58+G67</f>
        <v>0</v>
      </c>
      <c r="H46" s="15" t="e">
        <f>H47+#REF!+H68+#REF!</f>
        <v>#REF!</v>
      </c>
      <c r="I46" s="15" t="e">
        <f>I47+#REF!+I68+#REF!</f>
        <v>#REF!</v>
      </c>
      <c r="J46" s="15">
        <f t="shared" ref="J46:AP46" si="38">J47+J52+J58+J67</f>
        <v>2.0788799999999998</v>
      </c>
      <c r="K46" s="15">
        <f t="shared" si="38"/>
        <v>0.49270000000000003</v>
      </c>
      <c r="L46" s="15">
        <f t="shared" si="38"/>
        <v>3.2869299999999999</v>
      </c>
      <c r="M46" s="15">
        <f t="shared" si="38"/>
        <v>279.95479879999999</v>
      </c>
      <c r="N46" s="15">
        <f t="shared" si="38"/>
        <v>21.866241800000001</v>
      </c>
      <c r="O46" s="15">
        <f t="shared" si="38"/>
        <v>258.08855699999998</v>
      </c>
      <c r="P46" s="15">
        <f t="shared" si="38"/>
        <v>0</v>
      </c>
      <c r="Q46" s="15">
        <f t="shared" si="38"/>
        <v>0</v>
      </c>
      <c r="R46" s="15">
        <f t="shared" si="38"/>
        <v>348.98516800000004</v>
      </c>
      <c r="S46" s="15">
        <f t="shared" si="38"/>
        <v>26.628954</v>
      </c>
      <c r="T46" s="15">
        <f t="shared" si="38"/>
        <v>322.35621400000002</v>
      </c>
      <c r="U46" s="15">
        <f t="shared" si="38"/>
        <v>0</v>
      </c>
      <c r="V46" s="15">
        <f t="shared" si="38"/>
        <v>0</v>
      </c>
      <c r="W46" s="15">
        <f t="shared" si="38"/>
        <v>0</v>
      </c>
      <c r="X46" s="15">
        <f t="shared" si="38"/>
        <v>0</v>
      </c>
      <c r="Y46" s="15">
        <f t="shared" si="38"/>
        <v>0</v>
      </c>
      <c r="Z46" s="15">
        <f t="shared" si="38"/>
        <v>278.45079879999997</v>
      </c>
      <c r="AA46" s="15">
        <f t="shared" si="38"/>
        <v>0</v>
      </c>
      <c r="AB46" s="15">
        <f t="shared" si="38"/>
        <v>317.28316799999999</v>
      </c>
      <c r="AC46" s="15">
        <f t="shared" si="38"/>
        <v>0</v>
      </c>
      <c r="AD46" s="15">
        <f t="shared" si="38"/>
        <v>28.41507</v>
      </c>
      <c r="AE46" s="15">
        <f t="shared" si="38"/>
        <v>53</v>
      </c>
      <c r="AF46" s="15">
        <f t="shared" si="38"/>
        <v>5.8157399999999999</v>
      </c>
      <c r="AG46" s="15">
        <f t="shared" si="38"/>
        <v>30</v>
      </c>
      <c r="AH46" s="15">
        <f t="shared" si="38"/>
        <v>58.331058999999996</v>
      </c>
      <c r="AI46" s="15">
        <f t="shared" si="38"/>
        <v>12</v>
      </c>
      <c r="AJ46" s="15">
        <f t="shared" si="38"/>
        <v>45.007849999999998</v>
      </c>
      <c r="AK46" s="15">
        <f t="shared" si="38"/>
        <v>48.5</v>
      </c>
      <c r="AL46" s="15">
        <f t="shared" si="38"/>
        <v>48.7</v>
      </c>
      <c r="AM46" s="15">
        <f t="shared" si="38"/>
        <v>115</v>
      </c>
      <c r="AN46" s="15">
        <f t="shared" si="38"/>
        <v>116.505781</v>
      </c>
      <c r="AO46" s="15">
        <f t="shared" si="38"/>
        <v>258.5</v>
      </c>
      <c r="AP46" s="15">
        <f t="shared" si="38"/>
        <v>269.54469</v>
      </c>
      <c r="AQ46" s="14" t="s">
        <v>0</v>
      </c>
    </row>
    <row r="47" spans="1:43" s="8" customFormat="1" ht="42.75" customHeight="1">
      <c r="A47" s="12" t="s">
        <v>49</v>
      </c>
      <c r="B47" s="13" t="s">
        <v>48</v>
      </c>
      <c r="C47" s="14" t="s">
        <v>1</v>
      </c>
      <c r="D47" s="21">
        <f>D48+D49</f>
        <v>0</v>
      </c>
      <c r="E47" s="21">
        <f t="shared" ref="E47:G47" si="39">E48+E49</f>
        <v>0</v>
      </c>
      <c r="F47" s="21">
        <f t="shared" si="39"/>
        <v>0</v>
      </c>
      <c r="G47" s="21">
        <f t="shared" si="39"/>
        <v>0</v>
      </c>
      <c r="H47" s="15">
        <f t="shared" ref="H47" si="40">H48+H49</f>
        <v>0</v>
      </c>
      <c r="I47" s="15">
        <f t="shared" ref="I47:AP47" si="41">I48+I49</f>
        <v>0</v>
      </c>
      <c r="J47" s="15">
        <f t="shared" si="41"/>
        <v>0</v>
      </c>
      <c r="K47" s="15">
        <f t="shared" si="41"/>
        <v>0</v>
      </c>
      <c r="L47" s="15">
        <f t="shared" si="41"/>
        <v>0</v>
      </c>
      <c r="M47" s="15">
        <f t="shared" si="41"/>
        <v>199.51063299999998</v>
      </c>
      <c r="N47" s="15">
        <f t="shared" si="41"/>
        <v>17.468360000000001</v>
      </c>
      <c r="O47" s="15">
        <f t="shared" si="41"/>
        <v>182.04227299999999</v>
      </c>
      <c r="P47" s="15">
        <f t="shared" si="41"/>
        <v>0</v>
      </c>
      <c r="Q47" s="15">
        <f t="shared" si="41"/>
        <v>0</v>
      </c>
      <c r="R47" s="15">
        <f t="shared" si="41"/>
        <v>221.379615</v>
      </c>
      <c r="S47" s="15">
        <f t="shared" si="41"/>
        <v>19.707249000000001</v>
      </c>
      <c r="T47" s="15">
        <f t="shared" si="41"/>
        <v>201.67236600000001</v>
      </c>
      <c r="U47" s="15">
        <f t="shared" si="41"/>
        <v>0</v>
      </c>
      <c r="V47" s="15">
        <f t="shared" si="41"/>
        <v>0</v>
      </c>
      <c r="W47" s="15">
        <f t="shared" si="41"/>
        <v>0</v>
      </c>
      <c r="X47" s="15">
        <f t="shared" si="41"/>
        <v>0</v>
      </c>
      <c r="Y47" s="15">
        <f t="shared" si="41"/>
        <v>0</v>
      </c>
      <c r="Z47" s="15">
        <f t="shared" si="41"/>
        <v>199.51063299999998</v>
      </c>
      <c r="AA47" s="15">
        <f t="shared" si="41"/>
        <v>0</v>
      </c>
      <c r="AB47" s="15">
        <f t="shared" si="41"/>
        <v>221.379615</v>
      </c>
      <c r="AC47" s="15">
        <f t="shared" si="41"/>
        <v>0</v>
      </c>
      <c r="AD47" s="15">
        <f t="shared" si="41"/>
        <v>0</v>
      </c>
      <c r="AE47" s="15">
        <f t="shared" si="41"/>
        <v>4.5</v>
      </c>
      <c r="AF47" s="15">
        <f t="shared" si="41"/>
        <v>0</v>
      </c>
      <c r="AG47" s="15">
        <f t="shared" si="41"/>
        <v>30</v>
      </c>
      <c r="AH47" s="15">
        <f t="shared" si="41"/>
        <v>0</v>
      </c>
      <c r="AI47" s="15">
        <f t="shared" si="41"/>
        <v>12</v>
      </c>
      <c r="AJ47" s="15">
        <f t="shared" si="41"/>
        <v>13.7</v>
      </c>
      <c r="AK47" s="15">
        <f t="shared" si="41"/>
        <v>46</v>
      </c>
      <c r="AL47" s="15">
        <f t="shared" si="41"/>
        <v>48.7</v>
      </c>
      <c r="AM47" s="15">
        <f t="shared" si="41"/>
        <v>100</v>
      </c>
      <c r="AN47" s="15">
        <f t="shared" si="41"/>
        <v>116.505781</v>
      </c>
      <c r="AO47" s="15">
        <f t="shared" si="41"/>
        <v>192.5</v>
      </c>
      <c r="AP47" s="15">
        <f t="shared" si="41"/>
        <v>178.90578100000002</v>
      </c>
      <c r="AQ47" s="14" t="s">
        <v>0</v>
      </c>
    </row>
    <row r="48" spans="1:43" s="8" customFormat="1" ht="42.75" customHeight="1">
      <c r="A48" s="12" t="s">
        <v>47</v>
      </c>
      <c r="B48" s="17" t="s">
        <v>46</v>
      </c>
      <c r="C48" s="14" t="s">
        <v>1</v>
      </c>
      <c r="D48" s="21">
        <v>0</v>
      </c>
      <c r="E48" s="21">
        <v>0</v>
      </c>
      <c r="F48" s="21">
        <v>0</v>
      </c>
      <c r="G48" s="21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4" t="s">
        <v>0</v>
      </c>
    </row>
    <row r="49" spans="1:43" s="8" customFormat="1" ht="42.75" customHeight="1">
      <c r="A49" s="12" t="s">
        <v>45</v>
      </c>
      <c r="B49" s="13" t="s">
        <v>44</v>
      </c>
      <c r="C49" s="14" t="s">
        <v>1</v>
      </c>
      <c r="D49" s="23">
        <f>SUM(D50:D51)</f>
        <v>0</v>
      </c>
      <c r="E49" s="23">
        <v>0</v>
      </c>
      <c r="F49" s="23">
        <v>0</v>
      </c>
      <c r="G49" s="23">
        <v>0</v>
      </c>
      <c r="H49" s="20">
        <f>SUM(H50:H56)</f>
        <v>0</v>
      </c>
      <c r="I49" s="20">
        <f>SUM(I50:I56)</f>
        <v>0</v>
      </c>
      <c r="J49" s="20">
        <f t="shared" ref="J49:AP49" si="42">SUM(J50:J51)</f>
        <v>0</v>
      </c>
      <c r="K49" s="20">
        <f t="shared" si="42"/>
        <v>0</v>
      </c>
      <c r="L49" s="20">
        <f t="shared" si="42"/>
        <v>0</v>
      </c>
      <c r="M49" s="20">
        <f t="shared" si="42"/>
        <v>199.51063299999998</v>
      </c>
      <c r="N49" s="20">
        <f t="shared" si="42"/>
        <v>17.468360000000001</v>
      </c>
      <c r="O49" s="20">
        <f t="shared" si="42"/>
        <v>182.04227299999999</v>
      </c>
      <c r="P49" s="20">
        <f t="shared" si="42"/>
        <v>0</v>
      </c>
      <c r="Q49" s="20">
        <f t="shared" si="42"/>
        <v>0</v>
      </c>
      <c r="R49" s="20">
        <f t="shared" si="42"/>
        <v>221.379615</v>
      </c>
      <c r="S49" s="20">
        <f t="shared" si="42"/>
        <v>19.707249000000001</v>
      </c>
      <c r="T49" s="20">
        <f t="shared" si="42"/>
        <v>201.67236600000001</v>
      </c>
      <c r="U49" s="20">
        <f t="shared" si="42"/>
        <v>0</v>
      </c>
      <c r="V49" s="20">
        <f t="shared" si="42"/>
        <v>0</v>
      </c>
      <c r="W49" s="20">
        <f t="shared" si="42"/>
        <v>0</v>
      </c>
      <c r="X49" s="20">
        <f t="shared" si="42"/>
        <v>0</v>
      </c>
      <c r="Y49" s="20">
        <f t="shared" si="42"/>
        <v>0</v>
      </c>
      <c r="Z49" s="20">
        <f t="shared" si="42"/>
        <v>199.51063299999998</v>
      </c>
      <c r="AA49" s="20">
        <f t="shared" si="42"/>
        <v>0</v>
      </c>
      <c r="AB49" s="20">
        <f t="shared" si="42"/>
        <v>221.379615</v>
      </c>
      <c r="AC49" s="20">
        <f t="shared" si="42"/>
        <v>0</v>
      </c>
      <c r="AD49" s="20">
        <f t="shared" si="42"/>
        <v>0</v>
      </c>
      <c r="AE49" s="20">
        <f t="shared" si="42"/>
        <v>4.5</v>
      </c>
      <c r="AF49" s="20">
        <f t="shared" si="42"/>
        <v>0</v>
      </c>
      <c r="AG49" s="20">
        <f t="shared" si="42"/>
        <v>30</v>
      </c>
      <c r="AH49" s="20">
        <f t="shared" si="42"/>
        <v>0</v>
      </c>
      <c r="AI49" s="20">
        <f t="shared" si="42"/>
        <v>12</v>
      </c>
      <c r="AJ49" s="20">
        <f t="shared" si="42"/>
        <v>13.7</v>
      </c>
      <c r="AK49" s="20">
        <f t="shared" si="42"/>
        <v>46</v>
      </c>
      <c r="AL49" s="20">
        <f t="shared" si="42"/>
        <v>48.7</v>
      </c>
      <c r="AM49" s="20">
        <f t="shared" si="42"/>
        <v>100</v>
      </c>
      <c r="AN49" s="20">
        <f t="shared" si="42"/>
        <v>116.505781</v>
      </c>
      <c r="AO49" s="20">
        <f t="shared" si="42"/>
        <v>192.5</v>
      </c>
      <c r="AP49" s="20">
        <f t="shared" si="42"/>
        <v>178.90578100000002</v>
      </c>
      <c r="AQ49" s="14" t="s">
        <v>0</v>
      </c>
    </row>
    <row r="50" spans="1:43" s="8" customFormat="1" ht="56.25" customHeight="1">
      <c r="A50" s="12" t="s">
        <v>149</v>
      </c>
      <c r="B50" s="32" t="s">
        <v>150</v>
      </c>
      <c r="C50" s="24" t="s">
        <v>151</v>
      </c>
      <c r="D50" s="23" t="s">
        <v>136</v>
      </c>
      <c r="E50" s="23">
        <v>2027</v>
      </c>
      <c r="F50" s="23">
        <v>2030</v>
      </c>
      <c r="G50" s="23">
        <v>2030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f t="shared" ref="M50:M51" si="43">N50+O50+P50+Q50</f>
        <v>164.10964199999998</v>
      </c>
      <c r="N50" s="20">
        <f>12.775694</f>
        <v>12.775694</v>
      </c>
      <c r="O50" s="20">
        <f>45.261268+102.69234+3.38034</f>
        <v>151.33394799999999</v>
      </c>
      <c r="P50" s="20">
        <v>0</v>
      </c>
      <c r="Q50" s="20">
        <v>0</v>
      </c>
      <c r="R50" s="20">
        <f>S50+T50+U50+V50</f>
        <v>176.66998800000002</v>
      </c>
      <c r="S50" s="20">
        <v>13.753498</v>
      </c>
      <c r="T50" s="20">
        <v>162.91649000000001</v>
      </c>
      <c r="U50" s="20">
        <v>0</v>
      </c>
      <c r="V50" s="20">
        <v>0</v>
      </c>
      <c r="W50" s="20" t="s">
        <v>0</v>
      </c>
      <c r="X50" s="20">
        <v>0</v>
      </c>
      <c r="Y50" s="20" t="s">
        <v>0</v>
      </c>
      <c r="Z50" s="20">
        <f>M50-L50</f>
        <v>164.10964199999998</v>
      </c>
      <c r="AA50" s="20">
        <v>0</v>
      </c>
      <c r="AB50" s="31">
        <f t="shared" ref="AB50:AB51" si="44">R50-L50-AD50</f>
        <v>176.66998800000002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12</v>
      </c>
      <c r="AJ50" s="20">
        <f>13.7</f>
        <v>13.7</v>
      </c>
      <c r="AK50" s="20">
        <v>46</v>
      </c>
      <c r="AL50" s="20">
        <f>48.7</f>
        <v>48.7</v>
      </c>
      <c r="AM50" s="20">
        <v>100</v>
      </c>
      <c r="AN50" s="20">
        <f>110.55203</f>
        <v>110.55203</v>
      </c>
      <c r="AO50" s="20">
        <f>AM50+AE50+AG50+AI50+AK50</f>
        <v>158</v>
      </c>
      <c r="AP50" s="20">
        <f>AN50+AF50+AH50+AJ50+AL50</f>
        <v>172.95203000000001</v>
      </c>
      <c r="AQ50" s="14" t="s">
        <v>0</v>
      </c>
    </row>
    <row r="51" spans="1:43" s="8" customFormat="1" ht="63" customHeight="1">
      <c r="A51" s="12" t="s">
        <v>159</v>
      </c>
      <c r="B51" s="32" t="s">
        <v>160</v>
      </c>
      <c r="C51" s="24" t="s">
        <v>161</v>
      </c>
      <c r="D51" s="23" t="s">
        <v>136</v>
      </c>
      <c r="E51" s="23">
        <v>2029</v>
      </c>
      <c r="F51" s="23">
        <v>2026</v>
      </c>
      <c r="G51" s="23">
        <v>2030</v>
      </c>
      <c r="H51" s="20"/>
      <c r="I51" s="20"/>
      <c r="J51" s="20">
        <v>0</v>
      </c>
      <c r="K51" s="20">
        <v>0</v>
      </c>
      <c r="L51" s="20">
        <v>0</v>
      </c>
      <c r="M51" s="20">
        <f t="shared" si="43"/>
        <v>35.400990999999998</v>
      </c>
      <c r="N51" s="20">
        <v>4.692666</v>
      </c>
      <c r="O51" s="20">
        <v>30.708324999999999</v>
      </c>
      <c r="P51" s="20">
        <v>0</v>
      </c>
      <c r="Q51" s="20">
        <v>0</v>
      </c>
      <c r="R51" s="20">
        <f>S51+T51+U51+V51</f>
        <v>44.709626999999998</v>
      </c>
      <c r="S51" s="20">
        <f>5.953751</f>
        <v>5.9537509999999996</v>
      </c>
      <c r="T51" s="20">
        <f>38.755876</f>
        <v>38.755876000000001</v>
      </c>
      <c r="U51" s="20">
        <v>0</v>
      </c>
      <c r="V51" s="20">
        <v>0</v>
      </c>
      <c r="W51" s="20" t="s">
        <v>0</v>
      </c>
      <c r="X51" s="20">
        <v>0</v>
      </c>
      <c r="Y51" s="20" t="s">
        <v>0</v>
      </c>
      <c r="Z51" s="20">
        <f>M51-L51</f>
        <v>35.400990999999998</v>
      </c>
      <c r="AA51" s="20">
        <v>0</v>
      </c>
      <c r="AB51" s="31">
        <f t="shared" si="44"/>
        <v>44.709626999999998</v>
      </c>
      <c r="AC51" s="20">
        <v>0</v>
      </c>
      <c r="AD51" s="20">
        <v>0</v>
      </c>
      <c r="AE51" s="20">
        <v>4.5</v>
      </c>
      <c r="AF51" s="20">
        <v>0</v>
      </c>
      <c r="AG51" s="20">
        <v>30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f>5.953751</f>
        <v>5.9537509999999996</v>
      </c>
      <c r="AO51" s="20">
        <f>AM51+AE51+AG51+AI51+AK51</f>
        <v>34.5</v>
      </c>
      <c r="AP51" s="20">
        <f>AN51+AF51+AH51+AJ51+AL51</f>
        <v>5.9537509999999996</v>
      </c>
      <c r="AQ51" s="14" t="s">
        <v>0</v>
      </c>
    </row>
    <row r="52" spans="1:43" s="8" customFormat="1" ht="42.75" customHeight="1">
      <c r="A52" s="12" t="s">
        <v>43</v>
      </c>
      <c r="B52" s="13" t="s">
        <v>42</v>
      </c>
      <c r="C52" s="14" t="s">
        <v>1</v>
      </c>
      <c r="D52" s="23">
        <f>D53+D54</f>
        <v>0</v>
      </c>
      <c r="E52" s="23">
        <f t="shared" ref="E52:G52" si="45">E53+E54</f>
        <v>0</v>
      </c>
      <c r="F52" s="23">
        <f t="shared" si="45"/>
        <v>0</v>
      </c>
      <c r="G52" s="23">
        <f t="shared" si="45"/>
        <v>0</v>
      </c>
      <c r="H52" s="20">
        <v>0</v>
      </c>
      <c r="I52" s="20">
        <v>0</v>
      </c>
      <c r="J52" s="20">
        <f t="shared" ref="J52:AP52" si="46">J53+J54</f>
        <v>2.0788799999999998</v>
      </c>
      <c r="K52" s="20">
        <f t="shared" si="46"/>
        <v>0.49270000000000003</v>
      </c>
      <c r="L52" s="20">
        <f t="shared" si="46"/>
        <v>3.2869299999999999</v>
      </c>
      <c r="M52" s="20">
        <f t="shared" si="46"/>
        <v>80.444165800000007</v>
      </c>
      <c r="N52" s="20">
        <f t="shared" si="46"/>
        <v>4.3978818000000004</v>
      </c>
      <c r="O52" s="20">
        <f t="shared" si="46"/>
        <v>76.046284</v>
      </c>
      <c r="P52" s="20">
        <f t="shared" si="46"/>
        <v>0</v>
      </c>
      <c r="Q52" s="20">
        <f t="shared" si="46"/>
        <v>0</v>
      </c>
      <c r="R52" s="20">
        <f t="shared" si="46"/>
        <v>127.60555300000001</v>
      </c>
      <c r="S52" s="20">
        <f t="shared" si="46"/>
        <v>6.9217049999999993</v>
      </c>
      <c r="T52" s="20">
        <f t="shared" si="46"/>
        <v>120.683848</v>
      </c>
      <c r="U52" s="20">
        <f t="shared" si="46"/>
        <v>0</v>
      </c>
      <c r="V52" s="20">
        <f t="shared" si="46"/>
        <v>0</v>
      </c>
      <c r="W52" s="20">
        <f t="shared" si="46"/>
        <v>0</v>
      </c>
      <c r="X52" s="20">
        <f t="shared" si="46"/>
        <v>0</v>
      </c>
      <c r="Y52" s="20">
        <f t="shared" si="46"/>
        <v>0</v>
      </c>
      <c r="Z52" s="20">
        <f t="shared" si="46"/>
        <v>78.940165800000003</v>
      </c>
      <c r="AA52" s="20">
        <f t="shared" si="46"/>
        <v>0</v>
      </c>
      <c r="AB52" s="20">
        <f t="shared" si="46"/>
        <v>95.903553000000002</v>
      </c>
      <c r="AC52" s="20">
        <f t="shared" si="46"/>
        <v>0</v>
      </c>
      <c r="AD52" s="20">
        <f t="shared" si="46"/>
        <v>28.41507</v>
      </c>
      <c r="AE52" s="20">
        <f t="shared" si="46"/>
        <v>48.5</v>
      </c>
      <c r="AF52" s="20">
        <f t="shared" si="46"/>
        <v>5.8157399999999999</v>
      </c>
      <c r="AG52" s="20">
        <f t="shared" si="46"/>
        <v>0</v>
      </c>
      <c r="AH52" s="20">
        <f t="shared" si="46"/>
        <v>58.331058999999996</v>
      </c>
      <c r="AI52" s="20">
        <f t="shared" si="46"/>
        <v>0</v>
      </c>
      <c r="AJ52" s="20">
        <f t="shared" si="46"/>
        <v>31.307849999999998</v>
      </c>
      <c r="AK52" s="20">
        <f t="shared" si="46"/>
        <v>2.5</v>
      </c>
      <c r="AL52" s="20">
        <f t="shared" si="46"/>
        <v>0</v>
      </c>
      <c r="AM52" s="20">
        <f t="shared" si="46"/>
        <v>15</v>
      </c>
      <c r="AN52" s="20">
        <f t="shared" si="46"/>
        <v>0</v>
      </c>
      <c r="AO52" s="20">
        <f t="shared" si="46"/>
        <v>66</v>
      </c>
      <c r="AP52" s="20">
        <f t="shared" si="46"/>
        <v>90.638908999999998</v>
      </c>
      <c r="AQ52" s="14" t="s">
        <v>0</v>
      </c>
    </row>
    <row r="53" spans="1:43" s="8" customFormat="1" ht="55.5" customHeight="1">
      <c r="A53" s="12" t="s">
        <v>41</v>
      </c>
      <c r="B53" s="13" t="s">
        <v>40</v>
      </c>
      <c r="C53" s="14" t="s">
        <v>1</v>
      </c>
      <c r="D53" s="23">
        <v>0</v>
      </c>
      <c r="E53" s="23">
        <v>0</v>
      </c>
      <c r="F53" s="23">
        <v>0</v>
      </c>
      <c r="G53" s="23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f t="shared" ref="R53" si="47">S53+T53+U53+V53</f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14" t="s">
        <v>0</v>
      </c>
    </row>
    <row r="54" spans="1:43" s="8" customFormat="1" ht="42.75" customHeight="1">
      <c r="A54" s="12" t="s">
        <v>39</v>
      </c>
      <c r="B54" s="13" t="s">
        <v>38</v>
      </c>
      <c r="C54" s="14" t="s">
        <v>1</v>
      </c>
      <c r="D54" s="23">
        <f>SUM(D55:D56)</f>
        <v>0</v>
      </c>
      <c r="E54" s="23">
        <v>0</v>
      </c>
      <c r="F54" s="23">
        <v>0</v>
      </c>
      <c r="G54" s="23">
        <v>0</v>
      </c>
      <c r="H54" s="20">
        <v>0</v>
      </c>
      <c r="I54" s="20">
        <v>0</v>
      </c>
      <c r="J54" s="20">
        <f>SUM(J55:J57)</f>
        <v>2.0788799999999998</v>
      </c>
      <c r="K54" s="20">
        <f t="shared" ref="K54:AP54" si="48">SUM(K55:K57)</f>
        <v>0.49270000000000003</v>
      </c>
      <c r="L54" s="20">
        <f t="shared" si="48"/>
        <v>3.2869299999999999</v>
      </c>
      <c r="M54" s="20">
        <f t="shared" si="48"/>
        <v>80.444165800000007</v>
      </c>
      <c r="N54" s="20">
        <f t="shared" si="48"/>
        <v>4.3978818000000004</v>
      </c>
      <c r="O54" s="20">
        <f t="shared" si="48"/>
        <v>76.046284</v>
      </c>
      <c r="P54" s="20">
        <f t="shared" si="48"/>
        <v>0</v>
      </c>
      <c r="Q54" s="20">
        <f t="shared" si="48"/>
        <v>0</v>
      </c>
      <c r="R54" s="20">
        <f t="shared" si="48"/>
        <v>127.60555300000001</v>
      </c>
      <c r="S54" s="20">
        <f t="shared" si="48"/>
        <v>6.9217049999999993</v>
      </c>
      <c r="T54" s="20">
        <f t="shared" si="48"/>
        <v>120.683848</v>
      </c>
      <c r="U54" s="20">
        <f t="shared" si="48"/>
        <v>0</v>
      </c>
      <c r="V54" s="20">
        <f t="shared" si="48"/>
        <v>0</v>
      </c>
      <c r="W54" s="20">
        <f t="shared" si="48"/>
        <v>0</v>
      </c>
      <c r="X54" s="20">
        <f t="shared" si="48"/>
        <v>0</v>
      </c>
      <c r="Y54" s="20">
        <f t="shared" si="48"/>
        <v>0</v>
      </c>
      <c r="Z54" s="20">
        <f t="shared" si="48"/>
        <v>78.940165800000003</v>
      </c>
      <c r="AA54" s="20">
        <f t="shared" si="48"/>
        <v>0</v>
      </c>
      <c r="AB54" s="20">
        <f t="shared" si="48"/>
        <v>95.903553000000002</v>
      </c>
      <c r="AC54" s="20">
        <f t="shared" si="48"/>
        <v>0</v>
      </c>
      <c r="AD54" s="20">
        <f t="shared" si="48"/>
        <v>28.41507</v>
      </c>
      <c r="AE54" s="20">
        <f t="shared" si="48"/>
        <v>48.5</v>
      </c>
      <c r="AF54" s="20">
        <f t="shared" si="48"/>
        <v>5.8157399999999999</v>
      </c>
      <c r="AG54" s="20">
        <f t="shared" si="48"/>
        <v>0</v>
      </c>
      <c r="AH54" s="20">
        <f t="shared" si="48"/>
        <v>58.331058999999996</v>
      </c>
      <c r="AI54" s="20">
        <f t="shared" si="48"/>
        <v>0</v>
      </c>
      <c r="AJ54" s="20">
        <f t="shared" si="48"/>
        <v>31.307849999999998</v>
      </c>
      <c r="AK54" s="20">
        <f t="shared" si="48"/>
        <v>2.5</v>
      </c>
      <c r="AL54" s="20">
        <f t="shared" si="48"/>
        <v>0</v>
      </c>
      <c r="AM54" s="20">
        <f t="shared" si="48"/>
        <v>15</v>
      </c>
      <c r="AN54" s="20">
        <f t="shared" si="48"/>
        <v>0</v>
      </c>
      <c r="AO54" s="20">
        <f t="shared" si="48"/>
        <v>66</v>
      </c>
      <c r="AP54" s="20">
        <f t="shared" si="48"/>
        <v>90.638908999999998</v>
      </c>
      <c r="AQ54" s="14" t="s">
        <v>0</v>
      </c>
    </row>
    <row r="55" spans="1:43" s="8" customFormat="1" ht="54.75" customHeight="1">
      <c r="A55" s="12" t="s">
        <v>128</v>
      </c>
      <c r="B55" s="28" t="s">
        <v>165</v>
      </c>
      <c r="C55" s="24" t="s">
        <v>167</v>
      </c>
      <c r="D55" s="23" t="s">
        <v>136</v>
      </c>
      <c r="E55" s="23">
        <v>2026</v>
      </c>
      <c r="F55" s="23">
        <v>2029</v>
      </c>
      <c r="G55" s="23">
        <v>2027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f>N55+O55+P55+Q55</f>
        <v>30.274888000000001</v>
      </c>
      <c r="N55" s="20">
        <f>2.346339</f>
        <v>2.346339</v>
      </c>
      <c r="O55" s="20">
        <f>27.928549</f>
        <v>27.928549</v>
      </c>
      <c r="P55" s="20">
        <v>0</v>
      </c>
      <c r="Q55" s="20">
        <v>0</v>
      </c>
      <c r="R55" s="20">
        <f>S55+T55+U55+V55</f>
        <v>33.942621000000003</v>
      </c>
      <c r="S55" s="20">
        <v>2.6347749999999999</v>
      </c>
      <c r="T55" s="20">
        <v>31.307846000000001</v>
      </c>
      <c r="U55" s="20">
        <v>0</v>
      </c>
      <c r="V55" s="20">
        <v>0</v>
      </c>
      <c r="W55" s="20" t="s">
        <v>0</v>
      </c>
      <c r="X55" s="20">
        <v>0</v>
      </c>
      <c r="Y55" s="20" t="s">
        <v>0</v>
      </c>
      <c r="Z55" s="20">
        <f>M55-L55</f>
        <v>30.274888000000001</v>
      </c>
      <c r="AA55" s="20">
        <v>0</v>
      </c>
      <c r="AB55" s="31">
        <f t="shared" ref="AB55:AB57" si="49">R55-L55-AD55</f>
        <v>33.942621000000003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f>2.634775</f>
        <v>2.6347749999999999</v>
      </c>
      <c r="AI55" s="20">
        <v>0</v>
      </c>
      <c r="AJ55" s="20">
        <f>31.30785</f>
        <v>31.307849999999998</v>
      </c>
      <c r="AK55" s="20">
        <v>2.5</v>
      </c>
      <c r="AL55" s="20">
        <v>0</v>
      </c>
      <c r="AM55" s="20">
        <v>15</v>
      </c>
      <c r="AN55" s="20">
        <v>0</v>
      </c>
      <c r="AO55" s="20">
        <f>AM55+AE55+AG55+AI55+AK55</f>
        <v>17.5</v>
      </c>
      <c r="AP55" s="20">
        <f>AN55+AF55+AH55+AJ55+AL55</f>
        <v>33.942625</v>
      </c>
      <c r="AQ55" s="14" t="s">
        <v>0</v>
      </c>
    </row>
    <row r="56" spans="1:43" ht="42.75" customHeight="1">
      <c r="A56" s="12" t="s">
        <v>162</v>
      </c>
      <c r="B56" s="33" t="s">
        <v>163</v>
      </c>
      <c r="C56" s="24" t="s">
        <v>164</v>
      </c>
      <c r="D56" s="23" t="s">
        <v>136</v>
      </c>
      <c r="E56" s="23">
        <v>2020</v>
      </c>
      <c r="F56" s="23">
        <v>2025</v>
      </c>
      <c r="G56" s="23">
        <v>2026</v>
      </c>
      <c r="H56" s="20"/>
      <c r="I56" s="20"/>
      <c r="J56" s="20">
        <v>2.0788799999999998</v>
      </c>
      <c r="K56" s="20">
        <v>0</v>
      </c>
      <c r="L56" s="20">
        <f>1.504</f>
        <v>1.504</v>
      </c>
      <c r="M56" s="20">
        <f t="shared" ref="M56:M57" si="50">N56+O56+P56+Q56</f>
        <v>50.169277800000003</v>
      </c>
      <c r="N56" s="20">
        <v>2.0515428</v>
      </c>
      <c r="O56" s="20">
        <v>48.117735000000003</v>
      </c>
      <c r="P56" s="20">
        <v>0</v>
      </c>
      <c r="Q56" s="20">
        <v>0</v>
      </c>
      <c r="R56" s="20">
        <f>S56+T56+U56+V56</f>
        <v>58.376382</v>
      </c>
      <c r="S56" s="20">
        <f>2.504</f>
        <v>2.504</v>
      </c>
      <c r="T56" s="20">
        <v>55.872382000000002</v>
      </c>
      <c r="U56" s="20">
        <v>0</v>
      </c>
      <c r="V56" s="20">
        <v>0</v>
      </c>
      <c r="W56" s="20" t="s">
        <v>0</v>
      </c>
      <c r="X56" s="20">
        <v>0</v>
      </c>
      <c r="Y56" s="20" t="s">
        <v>0</v>
      </c>
      <c r="Z56" s="20">
        <f>M56-L56</f>
        <v>48.665277800000005</v>
      </c>
      <c r="AA56" s="20">
        <v>0</v>
      </c>
      <c r="AB56" s="31">
        <f t="shared" si="49"/>
        <v>56.872382000000002</v>
      </c>
      <c r="AC56" s="20">
        <v>0</v>
      </c>
      <c r="AD56" s="20">
        <v>0</v>
      </c>
      <c r="AE56" s="20">
        <v>48.5</v>
      </c>
      <c r="AF56" s="20">
        <v>1</v>
      </c>
      <c r="AG56" s="20">
        <v>0</v>
      </c>
      <c r="AH56" s="20">
        <f>55.696284</f>
        <v>55.696283999999999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f t="shared" ref="AO56:AP56" si="51">AM56+AE56+AG56+AI56+AK56</f>
        <v>48.5</v>
      </c>
      <c r="AP56" s="20">
        <f t="shared" si="51"/>
        <v>56.696283999999999</v>
      </c>
      <c r="AQ56" s="14" t="s">
        <v>0</v>
      </c>
    </row>
    <row r="57" spans="1:43" ht="42.75" customHeight="1">
      <c r="A57" s="12" t="s">
        <v>170</v>
      </c>
      <c r="B57" s="33" t="s">
        <v>171</v>
      </c>
      <c r="C57" s="24" t="s">
        <v>172</v>
      </c>
      <c r="D57" s="23" t="s">
        <v>173</v>
      </c>
      <c r="E57" s="23">
        <v>2020</v>
      </c>
      <c r="F57" s="23">
        <v>0</v>
      </c>
      <c r="G57" s="23">
        <v>2025</v>
      </c>
      <c r="H57" s="20"/>
      <c r="I57" s="20"/>
      <c r="J57" s="20">
        <v>0</v>
      </c>
      <c r="K57" s="20">
        <f>0.4927</f>
        <v>0.49270000000000003</v>
      </c>
      <c r="L57" s="20">
        <f>1.78293</f>
        <v>1.7829299999999999</v>
      </c>
      <c r="M57" s="20">
        <f t="shared" si="50"/>
        <v>0</v>
      </c>
      <c r="N57" s="20">
        <v>0</v>
      </c>
      <c r="O57" s="20">
        <v>0</v>
      </c>
      <c r="P57" s="20">
        <v>0</v>
      </c>
      <c r="Q57" s="20">
        <v>0</v>
      </c>
      <c r="R57" s="20">
        <f>S57+T57+U57+V57</f>
        <v>35.286549999999998</v>
      </c>
      <c r="S57" s="20">
        <f>1.78293</f>
        <v>1.7829299999999999</v>
      </c>
      <c r="T57" s="20">
        <v>33.503619999999998</v>
      </c>
      <c r="U57" s="20">
        <v>0</v>
      </c>
      <c r="V57" s="20">
        <v>0</v>
      </c>
      <c r="W57" s="20" t="s">
        <v>0</v>
      </c>
      <c r="X57" s="20">
        <v>0</v>
      </c>
      <c r="Y57" s="20" t="s">
        <v>0</v>
      </c>
      <c r="Z57" s="20">
        <v>0</v>
      </c>
      <c r="AA57" s="20">
        <v>0</v>
      </c>
      <c r="AB57" s="31">
        <f t="shared" si="49"/>
        <v>5.0885499999999979</v>
      </c>
      <c r="AC57" s="20">
        <v>0</v>
      </c>
      <c r="AD57" s="20">
        <f>(30.198-1.78293)</f>
        <v>28.41507</v>
      </c>
      <c r="AE57" s="20">
        <v>0</v>
      </c>
      <c r="AF57" s="20">
        <v>4.8157399999999999</v>
      </c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14"/>
    </row>
    <row r="58" spans="1:43" ht="42.75" customHeight="1">
      <c r="A58" s="12" t="s">
        <v>37</v>
      </c>
      <c r="B58" s="13" t="s">
        <v>36</v>
      </c>
      <c r="C58" s="14" t="s">
        <v>1</v>
      </c>
      <c r="D58" s="23">
        <f>SUM(D59:D66)</f>
        <v>0</v>
      </c>
      <c r="E58" s="23">
        <f t="shared" ref="E58:G58" si="52">SUM(E59:E66)</f>
        <v>0</v>
      </c>
      <c r="F58" s="23">
        <f t="shared" si="52"/>
        <v>0</v>
      </c>
      <c r="G58" s="23">
        <f t="shared" si="52"/>
        <v>0</v>
      </c>
      <c r="H58" s="20">
        <f t="shared" ref="H58" si="53">SUM(H59:H67)</f>
        <v>2.0451899999999998</v>
      </c>
      <c r="I58" s="20">
        <f t="shared" ref="I58" si="54">SUM(I59:I67)</f>
        <v>2.0451899999999998</v>
      </c>
      <c r="J58" s="20">
        <f t="shared" ref="J58:AP58" si="55">SUM(J59:J66)</f>
        <v>0</v>
      </c>
      <c r="K58" s="20">
        <f t="shared" si="55"/>
        <v>0</v>
      </c>
      <c r="L58" s="20">
        <f t="shared" si="55"/>
        <v>0</v>
      </c>
      <c r="M58" s="20">
        <f t="shared" si="55"/>
        <v>0</v>
      </c>
      <c r="N58" s="20">
        <f t="shared" si="55"/>
        <v>0</v>
      </c>
      <c r="O58" s="20">
        <f t="shared" si="55"/>
        <v>0</v>
      </c>
      <c r="P58" s="20">
        <f t="shared" si="55"/>
        <v>0</v>
      </c>
      <c r="Q58" s="20">
        <f t="shared" si="55"/>
        <v>0</v>
      </c>
      <c r="R58" s="20">
        <f t="shared" si="55"/>
        <v>0</v>
      </c>
      <c r="S58" s="20">
        <f t="shared" si="55"/>
        <v>0</v>
      </c>
      <c r="T58" s="20">
        <f t="shared" si="55"/>
        <v>0</v>
      </c>
      <c r="U58" s="20">
        <f t="shared" si="55"/>
        <v>0</v>
      </c>
      <c r="V58" s="20">
        <f t="shared" si="55"/>
        <v>0</v>
      </c>
      <c r="W58" s="20">
        <f t="shared" si="55"/>
        <v>0</v>
      </c>
      <c r="X58" s="20">
        <f t="shared" si="55"/>
        <v>0</v>
      </c>
      <c r="Y58" s="20">
        <f t="shared" si="55"/>
        <v>0</v>
      </c>
      <c r="Z58" s="20">
        <f t="shared" si="55"/>
        <v>0</v>
      </c>
      <c r="AA58" s="20">
        <f t="shared" si="55"/>
        <v>0</v>
      </c>
      <c r="AB58" s="20">
        <f t="shared" si="55"/>
        <v>0</v>
      </c>
      <c r="AC58" s="20">
        <f t="shared" si="55"/>
        <v>0</v>
      </c>
      <c r="AD58" s="20">
        <f t="shared" si="55"/>
        <v>0</v>
      </c>
      <c r="AE58" s="20">
        <f t="shared" si="55"/>
        <v>0</v>
      </c>
      <c r="AF58" s="20">
        <f t="shared" si="55"/>
        <v>0</v>
      </c>
      <c r="AG58" s="20">
        <f t="shared" si="55"/>
        <v>0</v>
      </c>
      <c r="AH58" s="20">
        <f t="shared" si="55"/>
        <v>0</v>
      </c>
      <c r="AI58" s="20">
        <f t="shared" si="55"/>
        <v>0</v>
      </c>
      <c r="AJ58" s="20">
        <f t="shared" si="55"/>
        <v>0</v>
      </c>
      <c r="AK58" s="20">
        <f t="shared" si="55"/>
        <v>0</v>
      </c>
      <c r="AL58" s="20">
        <f t="shared" si="55"/>
        <v>0</v>
      </c>
      <c r="AM58" s="20">
        <f t="shared" si="55"/>
        <v>0</v>
      </c>
      <c r="AN58" s="20">
        <f t="shared" si="55"/>
        <v>0</v>
      </c>
      <c r="AO58" s="20">
        <f t="shared" si="55"/>
        <v>0</v>
      </c>
      <c r="AP58" s="20">
        <f t="shared" si="55"/>
        <v>0</v>
      </c>
      <c r="AQ58" s="14" t="s">
        <v>0</v>
      </c>
    </row>
    <row r="59" spans="1:43" s="8" customFormat="1" ht="57.75" customHeight="1">
      <c r="A59" s="12" t="s">
        <v>35</v>
      </c>
      <c r="B59" s="13" t="s">
        <v>34</v>
      </c>
      <c r="C59" s="14" t="s">
        <v>1</v>
      </c>
      <c r="D59" s="23">
        <v>0</v>
      </c>
      <c r="E59" s="23">
        <v>0</v>
      </c>
      <c r="F59" s="23">
        <v>0</v>
      </c>
      <c r="G59" s="23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14" t="s">
        <v>0</v>
      </c>
    </row>
    <row r="60" spans="1:43" s="8" customFormat="1" ht="57.75" customHeight="1">
      <c r="A60" s="12" t="s">
        <v>33</v>
      </c>
      <c r="B60" s="13" t="s">
        <v>32</v>
      </c>
      <c r="C60" s="14" t="s">
        <v>1</v>
      </c>
      <c r="D60" s="23">
        <v>0</v>
      </c>
      <c r="E60" s="23">
        <v>0</v>
      </c>
      <c r="F60" s="23">
        <v>0</v>
      </c>
      <c r="G60" s="23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14" t="s">
        <v>0</v>
      </c>
    </row>
    <row r="61" spans="1:43" s="8" customFormat="1" ht="42.75" customHeight="1">
      <c r="A61" s="12" t="s">
        <v>31</v>
      </c>
      <c r="B61" s="13" t="s">
        <v>30</v>
      </c>
      <c r="C61" s="14" t="s">
        <v>1</v>
      </c>
      <c r="D61" s="23">
        <v>0</v>
      </c>
      <c r="E61" s="23">
        <v>0</v>
      </c>
      <c r="F61" s="23">
        <v>0</v>
      </c>
      <c r="G61" s="23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14" t="s">
        <v>0</v>
      </c>
    </row>
    <row r="62" spans="1:43" s="8" customFormat="1" ht="42.75" customHeight="1">
      <c r="A62" s="12" t="s">
        <v>29</v>
      </c>
      <c r="B62" s="13" t="s">
        <v>28</v>
      </c>
      <c r="C62" s="14" t="s">
        <v>1</v>
      </c>
      <c r="D62" s="23">
        <v>0</v>
      </c>
      <c r="E62" s="23">
        <v>0</v>
      </c>
      <c r="F62" s="23">
        <v>0</v>
      </c>
      <c r="G62" s="23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14" t="s">
        <v>0</v>
      </c>
    </row>
    <row r="63" spans="1:43" s="8" customFormat="1" ht="52.5" customHeight="1">
      <c r="A63" s="12" t="s">
        <v>27</v>
      </c>
      <c r="B63" s="13" t="s">
        <v>26</v>
      </c>
      <c r="C63" s="14" t="s">
        <v>1</v>
      </c>
      <c r="D63" s="23">
        <v>0</v>
      </c>
      <c r="E63" s="23">
        <v>0</v>
      </c>
      <c r="F63" s="23">
        <v>0</v>
      </c>
      <c r="G63" s="23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14" t="s">
        <v>0</v>
      </c>
    </row>
    <row r="64" spans="1:43" ht="42.75" customHeight="1">
      <c r="A64" s="12" t="s">
        <v>25</v>
      </c>
      <c r="B64" s="13" t="s">
        <v>24</v>
      </c>
      <c r="C64" s="14" t="s">
        <v>1</v>
      </c>
      <c r="D64" s="23">
        <v>0</v>
      </c>
      <c r="E64" s="23">
        <v>0</v>
      </c>
      <c r="F64" s="23">
        <v>0</v>
      </c>
      <c r="G64" s="23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14" t="s">
        <v>0</v>
      </c>
    </row>
    <row r="65" spans="1:45" ht="60" customHeight="1">
      <c r="A65" s="12" t="s">
        <v>23</v>
      </c>
      <c r="B65" s="13" t="s">
        <v>22</v>
      </c>
      <c r="C65" s="14" t="s">
        <v>1</v>
      </c>
      <c r="D65" s="23">
        <v>0</v>
      </c>
      <c r="E65" s="23">
        <v>0</v>
      </c>
      <c r="F65" s="23">
        <v>0</v>
      </c>
      <c r="G65" s="23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0</v>
      </c>
      <c r="AQ65" s="14" t="s">
        <v>0</v>
      </c>
      <c r="AS65" s="18"/>
    </row>
    <row r="66" spans="1:45" ht="48.75" customHeight="1">
      <c r="A66" s="12" t="s">
        <v>21</v>
      </c>
      <c r="B66" s="13" t="s">
        <v>20</v>
      </c>
      <c r="C66" s="14" t="s">
        <v>1</v>
      </c>
      <c r="D66" s="23">
        <v>0</v>
      </c>
      <c r="E66" s="23">
        <v>0</v>
      </c>
      <c r="F66" s="23">
        <v>0</v>
      </c>
      <c r="G66" s="23">
        <v>0</v>
      </c>
      <c r="H66" s="20">
        <f>2.04519</f>
        <v>2.0451899999999998</v>
      </c>
      <c r="I66" s="20">
        <f>2.04519</f>
        <v>2.0451899999999998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20">
        <v>0</v>
      </c>
      <c r="AO66" s="20">
        <v>0</v>
      </c>
      <c r="AP66" s="20">
        <v>0</v>
      </c>
      <c r="AQ66" s="14" t="s">
        <v>0</v>
      </c>
    </row>
    <row r="67" spans="1:45" ht="61.5" customHeight="1">
      <c r="A67" s="12" t="s">
        <v>19</v>
      </c>
      <c r="B67" s="13" t="s">
        <v>18</v>
      </c>
      <c r="C67" s="14" t="s">
        <v>1</v>
      </c>
      <c r="D67" s="23">
        <f>D68+D69</f>
        <v>0</v>
      </c>
      <c r="E67" s="23">
        <f t="shared" ref="E67:G67" si="56">E68+E69</f>
        <v>0</v>
      </c>
      <c r="F67" s="23">
        <f t="shared" si="56"/>
        <v>0</v>
      </c>
      <c r="G67" s="23">
        <f t="shared" si="56"/>
        <v>0</v>
      </c>
      <c r="H67" s="20">
        <v>0</v>
      </c>
      <c r="I67" s="20">
        <v>0</v>
      </c>
      <c r="J67" s="20">
        <f t="shared" ref="J67:AP67" si="57">J68+J69</f>
        <v>0</v>
      </c>
      <c r="K67" s="20">
        <f t="shared" si="57"/>
        <v>0</v>
      </c>
      <c r="L67" s="20">
        <f t="shared" si="57"/>
        <v>0</v>
      </c>
      <c r="M67" s="20">
        <f t="shared" si="57"/>
        <v>0</v>
      </c>
      <c r="N67" s="20">
        <f t="shared" si="57"/>
        <v>0</v>
      </c>
      <c r="O67" s="20">
        <f t="shared" si="57"/>
        <v>0</v>
      </c>
      <c r="P67" s="20">
        <f t="shared" si="57"/>
        <v>0</v>
      </c>
      <c r="Q67" s="20">
        <f t="shared" si="57"/>
        <v>0</v>
      </c>
      <c r="R67" s="20">
        <f t="shared" si="57"/>
        <v>0</v>
      </c>
      <c r="S67" s="20">
        <f t="shared" si="57"/>
        <v>0</v>
      </c>
      <c r="T67" s="20">
        <f t="shared" si="57"/>
        <v>0</v>
      </c>
      <c r="U67" s="20">
        <f t="shared" si="57"/>
        <v>0</v>
      </c>
      <c r="V67" s="20">
        <f t="shared" si="57"/>
        <v>0</v>
      </c>
      <c r="W67" s="20">
        <f t="shared" si="57"/>
        <v>0</v>
      </c>
      <c r="X67" s="20">
        <f t="shared" si="57"/>
        <v>0</v>
      </c>
      <c r="Y67" s="20">
        <f t="shared" si="57"/>
        <v>0</v>
      </c>
      <c r="Z67" s="20">
        <f t="shared" si="57"/>
        <v>0</v>
      </c>
      <c r="AA67" s="20">
        <f t="shared" si="57"/>
        <v>0</v>
      </c>
      <c r="AB67" s="20">
        <f t="shared" si="57"/>
        <v>0</v>
      </c>
      <c r="AC67" s="20">
        <f t="shared" si="57"/>
        <v>0</v>
      </c>
      <c r="AD67" s="20">
        <f t="shared" si="57"/>
        <v>0</v>
      </c>
      <c r="AE67" s="20">
        <f t="shared" si="57"/>
        <v>0</v>
      </c>
      <c r="AF67" s="20">
        <f t="shared" si="57"/>
        <v>0</v>
      </c>
      <c r="AG67" s="20">
        <f t="shared" si="57"/>
        <v>0</v>
      </c>
      <c r="AH67" s="20">
        <f t="shared" si="57"/>
        <v>0</v>
      </c>
      <c r="AI67" s="20">
        <f t="shared" si="57"/>
        <v>0</v>
      </c>
      <c r="AJ67" s="20">
        <f t="shared" si="57"/>
        <v>0</v>
      </c>
      <c r="AK67" s="20">
        <f t="shared" si="57"/>
        <v>0</v>
      </c>
      <c r="AL67" s="20">
        <f t="shared" si="57"/>
        <v>0</v>
      </c>
      <c r="AM67" s="20">
        <f t="shared" si="57"/>
        <v>0</v>
      </c>
      <c r="AN67" s="20">
        <f t="shared" si="57"/>
        <v>0</v>
      </c>
      <c r="AO67" s="20">
        <f t="shared" si="57"/>
        <v>0</v>
      </c>
      <c r="AP67" s="20">
        <f t="shared" si="57"/>
        <v>0</v>
      </c>
      <c r="AQ67" s="14" t="s">
        <v>0</v>
      </c>
    </row>
    <row r="68" spans="1:45" ht="42.75" customHeight="1">
      <c r="A68" s="12" t="s">
        <v>17</v>
      </c>
      <c r="B68" s="13" t="s">
        <v>16</v>
      </c>
      <c r="C68" s="14" t="s">
        <v>1</v>
      </c>
      <c r="D68" s="23">
        <v>0</v>
      </c>
      <c r="E68" s="23">
        <v>0</v>
      </c>
      <c r="F68" s="23">
        <v>0</v>
      </c>
      <c r="G68" s="23">
        <v>0</v>
      </c>
      <c r="H68" s="20">
        <f>SUM(H69:H75)</f>
        <v>0</v>
      </c>
      <c r="I68" s="20">
        <f>SUM(I69:I75)</f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14" t="s">
        <v>0</v>
      </c>
    </row>
    <row r="69" spans="1:45" ht="42.75" customHeight="1">
      <c r="A69" s="12" t="s">
        <v>15</v>
      </c>
      <c r="B69" s="13" t="s">
        <v>14</v>
      </c>
      <c r="C69" s="14" t="s">
        <v>1</v>
      </c>
      <c r="D69" s="23">
        <v>0</v>
      </c>
      <c r="E69" s="23">
        <v>0</v>
      </c>
      <c r="F69" s="23">
        <v>0</v>
      </c>
      <c r="G69" s="23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14" t="s">
        <v>0</v>
      </c>
    </row>
    <row r="70" spans="1:45" ht="42.75" customHeight="1">
      <c r="A70" s="12" t="s">
        <v>13</v>
      </c>
      <c r="B70" s="13" t="s">
        <v>12</v>
      </c>
      <c r="C70" s="14" t="s">
        <v>1</v>
      </c>
      <c r="D70" s="23">
        <f>SUM(D71:D72)</f>
        <v>0</v>
      </c>
      <c r="E70" s="23">
        <f t="shared" ref="E70:G70" si="58">SUM(E71:E72)</f>
        <v>0</v>
      </c>
      <c r="F70" s="23">
        <f t="shared" si="58"/>
        <v>0</v>
      </c>
      <c r="G70" s="23">
        <f t="shared" si="58"/>
        <v>0</v>
      </c>
      <c r="H70" s="20">
        <v>0</v>
      </c>
      <c r="I70" s="20">
        <v>0</v>
      </c>
      <c r="J70" s="20">
        <f t="shared" ref="J70:AP70" si="59">SUM(J71:J72)</f>
        <v>0</v>
      </c>
      <c r="K70" s="20">
        <f t="shared" si="59"/>
        <v>0</v>
      </c>
      <c r="L70" s="20">
        <f t="shared" si="59"/>
        <v>0</v>
      </c>
      <c r="M70" s="20">
        <f t="shared" si="59"/>
        <v>0</v>
      </c>
      <c r="N70" s="20">
        <f t="shared" si="59"/>
        <v>0</v>
      </c>
      <c r="O70" s="20">
        <f t="shared" si="59"/>
        <v>0</v>
      </c>
      <c r="P70" s="20">
        <f t="shared" si="59"/>
        <v>0</v>
      </c>
      <c r="Q70" s="20">
        <f t="shared" si="59"/>
        <v>0</v>
      </c>
      <c r="R70" s="20">
        <f t="shared" si="59"/>
        <v>0</v>
      </c>
      <c r="S70" s="20">
        <f t="shared" si="59"/>
        <v>0</v>
      </c>
      <c r="T70" s="20">
        <f t="shared" si="59"/>
        <v>0</v>
      </c>
      <c r="U70" s="20">
        <f t="shared" si="59"/>
        <v>0</v>
      </c>
      <c r="V70" s="20">
        <f t="shared" si="59"/>
        <v>0</v>
      </c>
      <c r="W70" s="20">
        <f t="shared" si="59"/>
        <v>0</v>
      </c>
      <c r="X70" s="20">
        <f t="shared" si="59"/>
        <v>0</v>
      </c>
      <c r="Y70" s="20">
        <f t="shared" si="59"/>
        <v>0</v>
      </c>
      <c r="Z70" s="20">
        <f t="shared" si="59"/>
        <v>0</v>
      </c>
      <c r="AA70" s="20">
        <f t="shared" si="59"/>
        <v>0</v>
      </c>
      <c r="AB70" s="20">
        <f t="shared" si="59"/>
        <v>0</v>
      </c>
      <c r="AC70" s="20">
        <f t="shared" si="59"/>
        <v>0</v>
      </c>
      <c r="AD70" s="20">
        <f t="shared" si="59"/>
        <v>0</v>
      </c>
      <c r="AE70" s="20">
        <f t="shared" si="59"/>
        <v>0</v>
      </c>
      <c r="AF70" s="20">
        <f t="shared" si="59"/>
        <v>0</v>
      </c>
      <c r="AG70" s="20">
        <f t="shared" si="59"/>
        <v>0</v>
      </c>
      <c r="AH70" s="20">
        <f t="shared" si="59"/>
        <v>0</v>
      </c>
      <c r="AI70" s="20">
        <f t="shared" si="59"/>
        <v>0</v>
      </c>
      <c r="AJ70" s="20">
        <f t="shared" si="59"/>
        <v>0</v>
      </c>
      <c r="AK70" s="20">
        <f t="shared" si="59"/>
        <v>0</v>
      </c>
      <c r="AL70" s="20">
        <f t="shared" si="59"/>
        <v>0</v>
      </c>
      <c r="AM70" s="20">
        <f t="shared" si="59"/>
        <v>0</v>
      </c>
      <c r="AN70" s="20">
        <f t="shared" si="59"/>
        <v>0</v>
      </c>
      <c r="AO70" s="20">
        <f t="shared" si="59"/>
        <v>0</v>
      </c>
      <c r="AP70" s="20">
        <f t="shared" si="59"/>
        <v>0</v>
      </c>
      <c r="AQ70" s="14" t="s">
        <v>0</v>
      </c>
    </row>
    <row r="71" spans="1:45" ht="42.75" customHeight="1">
      <c r="A71" s="12" t="s">
        <v>11</v>
      </c>
      <c r="B71" s="13" t="s">
        <v>10</v>
      </c>
      <c r="C71" s="14" t="s">
        <v>1</v>
      </c>
      <c r="D71" s="23">
        <v>0</v>
      </c>
      <c r="E71" s="23">
        <v>0</v>
      </c>
      <c r="F71" s="23">
        <v>0</v>
      </c>
      <c r="G71" s="23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14" t="s">
        <v>0</v>
      </c>
    </row>
    <row r="72" spans="1:45" ht="42.75" customHeight="1">
      <c r="A72" s="12" t="s">
        <v>9</v>
      </c>
      <c r="B72" s="13" t="s">
        <v>8</v>
      </c>
      <c r="C72" s="14" t="s">
        <v>1</v>
      </c>
      <c r="D72" s="23">
        <v>0</v>
      </c>
      <c r="E72" s="23">
        <v>0</v>
      </c>
      <c r="F72" s="23">
        <v>0</v>
      </c>
      <c r="G72" s="23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14" t="s">
        <v>0</v>
      </c>
    </row>
    <row r="73" spans="1:45" ht="42.75" customHeight="1">
      <c r="A73" s="12" t="s">
        <v>7</v>
      </c>
      <c r="B73" s="13" t="s">
        <v>6</v>
      </c>
      <c r="C73" s="14" t="s">
        <v>1</v>
      </c>
      <c r="D73" s="23">
        <v>0</v>
      </c>
      <c r="E73" s="23">
        <v>0</v>
      </c>
      <c r="F73" s="23">
        <v>0</v>
      </c>
      <c r="G73" s="23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14" t="s">
        <v>0</v>
      </c>
    </row>
    <row r="74" spans="1:45" ht="42.75" customHeight="1">
      <c r="A74" s="12" t="s">
        <v>5</v>
      </c>
      <c r="B74" s="16" t="s">
        <v>4</v>
      </c>
      <c r="C74" s="14" t="s">
        <v>1</v>
      </c>
      <c r="D74" s="23">
        <v>0</v>
      </c>
      <c r="E74" s="23">
        <v>0</v>
      </c>
      <c r="F74" s="23">
        <v>0</v>
      </c>
      <c r="G74" s="23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14" t="s">
        <v>0</v>
      </c>
    </row>
    <row r="75" spans="1:45" ht="42.75" customHeight="1">
      <c r="A75" s="12" t="s">
        <v>3</v>
      </c>
      <c r="B75" s="16" t="s">
        <v>2</v>
      </c>
      <c r="C75" s="14" t="s">
        <v>1</v>
      </c>
      <c r="D75" s="23">
        <v>0</v>
      </c>
      <c r="E75" s="23">
        <v>0</v>
      </c>
      <c r="F75" s="23">
        <v>0</v>
      </c>
      <c r="G75" s="23">
        <v>0</v>
      </c>
      <c r="H75" s="20">
        <v>0</v>
      </c>
      <c r="I75" s="20">
        <v>0</v>
      </c>
      <c r="J75" s="20">
        <f t="shared" ref="J75:AO75" si="60">J76</f>
        <v>0</v>
      </c>
      <c r="K75" s="20">
        <f t="shared" si="60"/>
        <v>0</v>
      </c>
      <c r="L75" s="20">
        <f t="shared" si="60"/>
        <v>0</v>
      </c>
      <c r="M75" s="20">
        <f t="shared" si="60"/>
        <v>7.51025835</v>
      </c>
      <c r="N75" s="20">
        <f t="shared" si="60"/>
        <v>0</v>
      </c>
      <c r="O75" s="20">
        <f t="shared" si="60"/>
        <v>0</v>
      </c>
      <c r="P75" s="20">
        <f t="shared" si="60"/>
        <v>0</v>
      </c>
      <c r="Q75" s="20">
        <f t="shared" si="60"/>
        <v>7.51025835</v>
      </c>
      <c r="R75" s="20">
        <f t="shared" si="60"/>
        <v>7.51</v>
      </c>
      <c r="S75" s="20">
        <f t="shared" si="60"/>
        <v>0</v>
      </c>
      <c r="T75" s="20">
        <f t="shared" si="60"/>
        <v>0</v>
      </c>
      <c r="U75" s="20">
        <f t="shared" si="60"/>
        <v>7.51</v>
      </c>
      <c r="V75" s="20">
        <f t="shared" si="60"/>
        <v>0</v>
      </c>
      <c r="W75" s="20" t="str">
        <f t="shared" si="60"/>
        <v>нд</v>
      </c>
      <c r="X75" s="20">
        <f t="shared" si="60"/>
        <v>0</v>
      </c>
      <c r="Y75" s="20" t="str">
        <f t="shared" si="60"/>
        <v>нд</v>
      </c>
      <c r="Z75" s="20">
        <f t="shared" si="60"/>
        <v>7.51025835</v>
      </c>
      <c r="AA75" s="20">
        <f t="shared" si="60"/>
        <v>0</v>
      </c>
      <c r="AB75" s="20">
        <f t="shared" si="60"/>
        <v>7.51</v>
      </c>
      <c r="AC75" s="20">
        <f t="shared" si="60"/>
        <v>0</v>
      </c>
      <c r="AD75" s="20">
        <f t="shared" si="60"/>
        <v>0</v>
      </c>
      <c r="AE75" s="20">
        <f t="shared" si="60"/>
        <v>7.51025835</v>
      </c>
      <c r="AF75" s="20">
        <f t="shared" si="60"/>
        <v>7.51</v>
      </c>
      <c r="AG75" s="20">
        <f t="shared" si="60"/>
        <v>0</v>
      </c>
      <c r="AH75" s="20">
        <f t="shared" si="60"/>
        <v>0</v>
      </c>
      <c r="AI75" s="20">
        <f t="shared" si="60"/>
        <v>0</v>
      </c>
      <c r="AJ75" s="20">
        <f t="shared" si="60"/>
        <v>0</v>
      </c>
      <c r="AK75" s="20">
        <f t="shared" si="60"/>
        <v>0</v>
      </c>
      <c r="AL75" s="20">
        <f t="shared" si="60"/>
        <v>0</v>
      </c>
      <c r="AM75" s="20">
        <f t="shared" si="60"/>
        <v>0</v>
      </c>
      <c r="AN75" s="20">
        <f t="shared" si="60"/>
        <v>0</v>
      </c>
      <c r="AO75" s="20">
        <f t="shared" si="60"/>
        <v>7.51025835</v>
      </c>
      <c r="AP75" s="20">
        <f>AP76</f>
        <v>7.51</v>
      </c>
      <c r="AQ75" s="14" t="s">
        <v>0</v>
      </c>
    </row>
    <row r="76" spans="1:45" s="30" customFormat="1" ht="44.25" customHeight="1">
      <c r="A76" s="12" t="s">
        <v>152</v>
      </c>
      <c r="B76" s="29" t="s">
        <v>153</v>
      </c>
      <c r="C76" s="24" t="s">
        <v>166</v>
      </c>
      <c r="D76" s="36" t="s">
        <v>154</v>
      </c>
      <c r="E76" s="36">
        <v>2025</v>
      </c>
      <c r="F76" s="36">
        <v>2025</v>
      </c>
      <c r="G76" s="36">
        <v>2025</v>
      </c>
      <c r="H76" s="36"/>
      <c r="I76" s="36"/>
      <c r="J76" s="20">
        <v>0</v>
      </c>
      <c r="K76" s="20">
        <v>0</v>
      </c>
      <c r="L76" s="31">
        <v>0</v>
      </c>
      <c r="M76" s="20">
        <f>N76+O76+P76+Q76</f>
        <v>7.51025835</v>
      </c>
      <c r="N76" s="20">
        <f t="shared" ref="N76" si="61">N77</f>
        <v>0</v>
      </c>
      <c r="O76" s="20">
        <f t="shared" ref="O76" si="62">O77</f>
        <v>0</v>
      </c>
      <c r="P76" s="20">
        <f t="shared" ref="P76" si="63">P77</f>
        <v>0</v>
      </c>
      <c r="Q76" s="20">
        <f>7.51025835</f>
        <v>7.51025835</v>
      </c>
      <c r="R76" s="20">
        <f>S76+T76+U76+V76</f>
        <v>7.51</v>
      </c>
      <c r="S76" s="20">
        <v>0</v>
      </c>
      <c r="T76" s="20">
        <v>0</v>
      </c>
      <c r="U76" s="20">
        <v>7.51</v>
      </c>
      <c r="V76" s="20">
        <v>0</v>
      </c>
      <c r="W76" s="36" t="s">
        <v>0</v>
      </c>
      <c r="X76" s="31">
        <v>0</v>
      </c>
      <c r="Y76" s="20" t="s">
        <v>0</v>
      </c>
      <c r="Z76" s="20">
        <f>M76-L76</f>
        <v>7.51025835</v>
      </c>
      <c r="AA76" s="31">
        <v>0</v>
      </c>
      <c r="AB76" s="31">
        <f>R76-L76-AD76</f>
        <v>7.51</v>
      </c>
      <c r="AC76" s="20">
        <v>0</v>
      </c>
      <c r="AD76" s="20">
        <v>0</v>
      </c>
      <c r="AE76" s="20">
        <v>7.51025835</v>
      </c>
      <c r="AF76" s="20">
        <v>7.51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f>AM76+AE76+AG76+AI76+AK76</f>
        <v>7.51025835</v>
      </c>
      <c r="AP76" s="20">
        <f>AN76+AF76+AH76+AJ76+AL76</f>
        <v>7.51</v>
      </c>
      <c r="AQ76" s="14" t="s">
        <v>0</v>
      </c>
    </row>
  </sheetData>
  <sheetProtection password="84F4" sheet="1" objects="1" scenarios="1"/>
  <mergeCells count="36">
    <mergeCell ref="A13:AP13"/>
    <mergeCell ref="A14:A16"/>
    <mergeCell ref="B14:B16"/>
    <mergeCell ref="C14:C16"/>
    <mergeCell ref="D14:D16"/>
    <mergeCell ref="E14:E16"/>
    <mergeCell ref="F14:G15"/>
    <mergeCell ref="H14:I15"/>
    <mergeCell ref="L14:L16"/>
    <mergeCell ref="AM15:AN15"/>
    <mergeCell ref="J14:K15"/>
    <mergeCell ref="AE14:AP14"/>
    <mergeCell ref="A1:AQ1"/>
    <mergeCell ref="A2:AQ2"/>
    <mergeCell ref="A3:AQ3"/>
    <mergeCell ref="A12:AQ12"/>
    <mergeCell ref="A4:AQ4"/>
    <mergeCell ref="A7:AQ7"/>
    <mergeCell ref="A9:AQ9"/>
    <mergeCell ref="A11:AQ11"/>
    <mergeCell ref="A6:AQ6"/>
    <mergeCell ref="AQ14:AQ16"/>
    <mergeCell ref="M15:Q15"/>
    <mergeCell ref="R15:V15"/>
    <mergeCell ref="W15:X15"/>
    <mergeCell ref="Y15:Z15"/>
    <mergeCell ref="AA15:AB15"/>
    <mergeCell ref="AE15:AF15"/>
    <mergeCell ref="AO15:AO16"/>
    <mergeCell ref="M14:V14"/>
    <mergeCell ref="AP15:AP16"/>
    <mergeCell ref="W14:AB14"/>
    <mergeCell ref="AG15:AH15"/>
    <mergeCell ref="AI15:AJ15"/>
    <mergeCell ref="AC14:AD15"/>
    <mergeCell ref="AK15:AL15"/>
  </mergeCells>
  <pageMargins left="0" right="0" top="0.74803149606299213" bottom="0.74803149606299213" header="0.31496062992125984" footer="0.31496062992125984"/>
  <pageSetup paperSize="8" scale="25" firstPageNumber="2" fitToWidth="2" fitToHeight="21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Ф_3</vt:lpstr>
      <vt:lpstr>Ф_3!Заголовки_для_печати</vt:lpstr>
      <vt:lpstr>Ф_3!Область_печати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GKobiashvili</cp:lastModifiedBy>
  <cp:lastPrinted>2025-04-26T06:25:13Z</cp:lastPrinted>
  <dcterms:created xsi:type="dcterms:W3CDTF">2017-02-27T13:57:09Z</dcterms:created>
  <dcterms:modified xsi:type="dcterms:W3CDTF">2025-04-26T09:47:25Z</dcterms:modified>
</cp:coreProperties>
</file>